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shlc-my.sharepoint.com/personal/common_shlc_onmicrosoft_com/Documents/事務所内共有フォルダ/7003_ツール/年次有給休暇管理簿/"/>
    </mc:Choice>
  </mc:AlternateContent>
  <xr:revisionPtr revIDLastSave="380" documentId="13_ncr:1_{638C03F7-1BE2-44BB-974A-EBDED0844A60}" xr6:coauthVersionLast="47" xr6:coauthVersionMax="47" xr10:uidLastSave="{419A6FE5-1F59-44E1-8C1A-F5D476624D79}"/>
  <bookViews>
    <workbookView xWindow="0" yWindow="0" windowWidth="26190" windowHeight="21000" xr2:uid="{B6080AC5-6D0B-487A-9958-FBDD1BBDACD8}"/>
  </bookViews>
  <sheets>
    <sheet name="設定・使い方" sheetId="1" r:id="rId1"/>
    <sheet name="テンプレート（一斉付与）" sheetId="3" r:id="rId2"/>
    <sheet name="テンプレート（法定付与・年）" sheetId="13" r:id="rId3"/>
    <sheet name="テンプレート（法定付与・年度）" sheetId="7" r:id="rId4"/>
    <sheet name="使用例（一斉付与）" sheetId="11" r:id="rId5"/>
    <sheet name="使用例（法定付与）"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3" l="1"/>
  <c r="E13" i="13" s="1"/>
  <c r="D12" i="13"/>
  <c r="E12" i="13" s="1"/>
  <c r="D11" i="13"/>
  <c r="E11" i="13" s="1"/>
  <c r="D10" i="13"/>
  <c r="E10" i="13" s="1"/>
  <c r="D9" i="13"/>
  <c r="E9" i="13" s="1"/>
  <c r="D8" i="13"/>
  <c r="E8" i="13" s="1"/>
  <c r="D7" i="13"/>
  <c r="AG7" i="13" s="1"/>
  <c r="D6" i="13"/>
  <c r="AG6" i="13" s="1"/>
  <c r="D5" i="13"/>
  <c r="E5" i="13" s="1"/>
  <c r="D4" i="13"/>
  <c r="E4" i="13" s="1"/>
  <c r="AA13" i="13"/>
  <c r="AG13" i="13"/>
  <c r="AA12" i="13"/>
  <c r="AA11" i="13"/>
  <c r="AA10" i="13"/>
  <c r="AA9" i="13"/>
  <c r="AA8" i="13"/>
  <c r="AA7" i="13"/>
  <c r="AA6" i="13"/>
  <c r="AA5" i="13"/>
  <c r="AA4" i="13"/>
  <c r="D1" i="13"/>
  <c r="AG11" i="13" l="1"/>
  <c r="AG10" i="13"/>
  <c r="AG8" i="13"/>
  <c r="AG9" i="13"/>
  <c r="E7" i="13"/>
  <c r="AG4" i="13"/>
  <c r="AG12" i="13"/>
  <c r="E6" i="13"/>
  <c r="AG5" i="13"/>
  <c r="I5" i="13"/>
  <c r="I6" i="13"/>
  <c r="I7" i="13"/>
  <c r="I8" i="13"/>
  <c r="I9" i="13"/>
  <c r="I10" i="13"/>
  <c r="I11" i="13"/>
  <c r="I12" i="13"/>
  <c r="I13" i="13"/>
  <c r="I4" i="13"/>
  <c r="AE4" i="13" s="1"/>
  <c r="J4" i="13"/>
  <c r="J5" i="13"/>
  <c r="J6" i="13"/>
  <c r="J7" i="13"/>
  <c r="J8" i="13"/>
  <c r="J9" i="13"/>
  <c r="J10" i="13"/>
  <c r="J11" i="13"/>
  <c r="J12" i="13"/>
  <c r="J13" i="13"/>
  <c r="AB4" i="13"/>
  <c r="AB5" i="13"/>
  <c r="AB6" i="13"/>
  <c r="AB7" i="13"/>
  <c r="AB8" i="13"/>
  <c r="AB9" i="13"/>
  <c r="AB10" i="13"/>
  <c r="AB11" i="13"/>
  <c r="AB12" i="13"/>
  <c r="AB13" i="13"/>
  <c r="AE5" i="13"/>
  <c r="AE6" i="13"/>
  <c r="AE7" i="13"/>
  <c r="AE8" i="13"/>
  <c r="AE9" i="13"/>
  <c r="AE10" i="13"/>
  <c r="AE11" i="13"/>
  <c r="AE12" i="13"/>
  <c r="AE13" i="13"/>
  <c r="AC12" i="13" l="1"/>
  <c r="K12" i="13"/>
  <c r="AC8" i="13"/>
  <c r="K8" i="13"/>
  <c r="AC7" i="13"/>
  <c r="K7" i="13"/>
  <c r="AC6" i="13"/>
  <c r="K6" i="13"/>
  <c r="AC5" i="13"/>
  <c r="K5" i="13"/>
  <c r="AC4" i="13"/>
  <c r="K4" i="13"/>
  <c r="AC11" i="13"/>
  <c r="K11" i="13"/>
  <c r="AC10" i="13"/>
  <c r="K10" i="13"/>
  <c r="AC9" i="13"/>
  <c r="K9" i="13"/>
  <c r="AC13" i="13"/>
  <c r="K13" i="13"/>
  <c r="AD5" i="13" l="1"/>
  <c r="L5" i="13"/>
  <c r="AD4" i="13"/>
  <c r="AD6" i="13"/>
  <c r="L6" i="13"/>
  <c r="AD11" i="13"/>
  <c r="L11" i="13"/>
  <c r="AD7" i="13"/>
  <c r="L7" i="13"/>
  <c r="AD13" i="13"/>
  <c r="L13" i="13"/>
  <c r="AD8" i="13"/>
  <c r="L8" i="13"/>
  <c r="AD10" i="13"/>
  <c r="L10" i="13"/>
  <c r="AD9" i="13"/>
  <c r="L9" i="13"/>
  <c r="AD12" i="13"/>
  <c r="L12" i="13"/>
  <c r="AF13" i="13" l="1"/>
  <c r="AH13" i="13" s="1"/>
  <c r="Y13" i="13"/>
  <c r="AF7" i="13"/>
  <c r="AH7" i="13" s="1"/>
  <c r="Y7" i="13"/>
  <c r="AF11" i="13"/>
  <c r="AH11" i="13" s="1"/>
  <c r="Y11" i="13"/>
  <c r="AF10" i="13"/>
  <c r="AH10" i="13" s="1"/>
  <c r="Y10" i="13"/>
  <c r="AF6" i="13"/>
  <c r="AH6" i="13" s="1"/>
  <c r="Y6" i="13"/>
  <c r="AF8" i="13"/>
  <c r="AH8" i="13" s="1"/>
  <c r="Y8" i="13"/>
  <c r="AF4" i="13"/>
  <c r="AH4" i="13" s="1"/>
  <c r="L4" i="13" s="1"/>
  <c r="Y4" i="13"/>
  <c r="AF12" i="13"/>
  <c r="AH12" i="13" s="1"/>
  <c r="Y12" i="13"/>
  <c r="AF9" i="13"/>
  <c r="AH9" i="13" s="1"/>
  <c r="Y9" i="13"/>
  <c r="AF5" i="13"/>
  <c r="AH5" i="13" s="1"/>
  <c r="Y5" i="13"/>
  <c r="Z8" i="13" l="1"/>
  <c r="Z5" i="13"/>
  <c r="Z9" i="13"/>
  <c r="Z13" i="13"/>
  <c r="Z6" i="13"/>
  <c r="Z4" i="13"/>
  <c r="Z10" i="13"/>
  <c r="Z11" i="13"/>
  <c r="Z12" i="13"/>
  <c r="Z7" i="13"/>
  <c r="D5" i="7" l="1"/>
  <c r="AG5" i="7" s="1"/>
  <c r="D6" i="7"/>
  <c r="AG6" i="7" s="1"/>
  <c r="D7" i="7"/>
  <c r="E7" i="7" s="1"/>
  <c r="D8" i="7"/>
  <c r="AG8" i="7" s="1"/>
  <c r="D9" i="7"/>
  <c r="AG9" i="7" s="1"/>
  <c r="D10" i="7"/>
  <c r="AG10" i="7" s="1"/>
  <c r="D11" i="7"/>
  <c r="AG11" i="7" s="1"/>
  <c r="D12" i="7"/>
  <c r="AG12" i="7" s="1"/>
  <c r="D13" i="7"/>
  <c r="AG13" i="7" s="1"/>
  <c r="D4" i="7"/>
  <c r="AA13" i="7"/>
  <c r="AA12" i="7"/>
  <c r="AA11" i="7"/>
  <c r="AA10" i="7"/>
  <c r="AA9" i="7"/>
  <c r="AA8" i="7"/>
  <c r="AA7" i="7"/>
  <c r="AA6" i="7"/>
  <c r="AA5" i="7"/>
  <c r="E13" i="7" l="1"/>
  <c r="E12" i="7"/>
  <c r="E11" i="7"/>
  <c r="E10" i="7"/>
  <c r="I10" i="7" s="1"/>
  <c r="E9" i="7"/>
  <c r="I9" i="7" s="1"/>
  <c r="E8" i="7"/>
  <c r="I8" i="7" s="1"/>
  <c r="E6" i="7"/>
  <c r="I6" i="7" s="1"/>
  <c r="I12" i="7"/>
  <c r="I7" i="7"/>
  <c r="I13" i="7"/>
  <c r="I11" i="7"/>
  <c r="E5" i="7"/>
  <c r="I5" i="7" s="1"/>
  <c r="AB5" i="7"/>
  <c r="AB6" i="7"/>
  <c r="AB7" i="7"/>
  <c r="AB8" i="7"/>
  <c r="AB9" i="7"/>
  <c r="AB10" i="7"/>
  <c r="AB11" i="7"/>
  <c r="AB12" i="7"/>
  <c r="AB13" i="7"/>
  <c r="AG7" i="7"/>
  <c r="AC11" i="7" l="1"/>
  <c r="AD11" i="7" s="1"/>
  <c r="K11" i="7"/>
  <c r="AC9" i="7"/>
  <c r="AD9" i="7" s="1"/>
  <c r="K9" i="7"/>
  <c r="AC8" i="7"/>
  <c r="AD8" i="7" s="1"/>
  <c r="K8" i="7"/>
  <c r="AC7" i="7"/>
  <c r="AD7" i="7" s="1"/>
  <c r="K7" i="7"/>
  <c r="AC6" i="7"/>
  <c r="AD6" i="7" s="1"/>
  <c r="K6" i="7"/>
  <c r="AC5" i="7"/>
  <c r="AD5" i="7" s="1"/>
  <c r="K5" i="7"/>
  <c r="AC13" i="7"/>
  <c r="AD13" i="7" s="1"/>
  <c r="K13" i="7"/>
  <c r="AC10" i="7"/>
  <c r="AD10" i="7" s="1"/>
  <c r="K10" i="7"/>
  <c r="AC12" i="7"/>
  <c r="AD12" i="7" s="1"/>
  <c r="K12" i="7"/>
  <c r="Y5" i="7" l="1"/>
  <c r="Y12" i="7"/>
  <c r="Y6" i="7"/>
  <c r="Y13" i="7"/>
  <c r="Y10" i="7"/>
  <c r="Y7" i="7"/>
  <c r="Y8" i="7"/>
  <c r="Y9" i="7"/>
  <c r="Y11" i="7"/>
  <c r="D1" i="7" l="1"/>
  <c r="E4" i="7"/>
  <c r="D4" i="3"/>
  <c r="G4" i="3" s="1"/>
  <c r="H4" i="3" s="1"/>
  <c r="I4" i="3"/>
  <c r="D5" i="3"/>
  <c r="G5" i="3" s="1"/>
  <c r="H5" i="3" s="1"/>
  <c r="J5" i="3" s="1"/>
  <c r="I5" i="3"/>
  <c r="D6" i="3"/>
  <c r="G6" i="3" s="1"/>
  <c r="H6" i="3" s="1"/>
  <c r="J6" i="3" s="1"/>
  <c r="I6" i="3"/>
  <c r="D7" i="3"/>
  <c r="G7" i="3" s="1"/>
  <c r="H7" i="3" s="1"/>
  <c r="J7" i="3" s="1"/>
  <c r="I7" i="3"/>
  <c r="D8" i="3"/>
  <c r="G8" i="3" s="1"/>
  <c r="H8" i="3" s="1"/>
  <c r="J8" i="3" s="1"/>
  <c r="I8" i="3"/>
  <c r="D9" i="3"/>
  <c r="G9" i="3" s="1"/>
  <c r="H9" i="3" s="1"/>
  <c r="J9" i="3" s="1"/>
  <c r="I9" i="3"/>
  <c r="D10" i="3"/>
  <c r="G10" i="3" s="1"/>
  <c r="H10" i="3" s="1"/>
  <c r="J10" i="3" s="1"/>
  <c r="I10" i="3"/>
  <c r="D11" i="3"/>
  <c r="G11" i="3" s="1"/>
  <c r="H11" i="3" s="1"/>
  <c r="J11" i="3" s="1"/>
  <c r="I11" i="3"/>
  <c r="D12" i="3"/>
  <c r="G12" i="3" s="1"/>
  <c r="H12" i="3" s="1"/>
  <c r="J12" i="3" s="1"/>
  <c r="I12" i="3"/>
  <c r="D13" i="3"/>
  <c r="G13" i="3" s="1"/>
  <c r="H13" i="3" s="1"/>
  <c r="J13" i="3" s="1"/>
  <c r="I13" i="3"/>
  <c r="D11" i="12"/>
  <c r="E11" i="12" s="1"/>
  <c r="I13" i="12"/>
  <c r="I12" i="12"/>
  <c r="I11" i="12"/>
  <c r="I10" i="12"/>
  <c r="I9" i="12"/>
  <c r="I6" i="12"/>
  <c r="AA13" i="12"/>
  <c r="AA12" i="12"/>
  <c r="AA11" i="12"/>
  <c r="AA10" i="12"/>
  <c r="AA9" i="12"/>
  <c r="AA8" i="12"/>
  <c r="AA7" i="12"/>
  <c r="AA6" i="12"/>
  <c r="AA5" i="12"/>
  <c r="AA4" i="12"/>
  <c r="AA4" i="7"/>
  <c r="I13" i="11"/>
  <c r="D13" i="11"/>
  <c r="G13" i="11" s="1"/>
  <c r="H13" i="11" s="1"/>
  <c r="I12" i="11"/>
  <c r="D12" i="11"/>
  <c r="G12" i="11" s="1"/>
  <c r="H12" i="11" s="1"/>
  <c r="I11" i="11"/>
  <c r="D11" i="11"/>
  <c r="G11" i="11" s="1"/>
  <c r="H11" i="11" s="1"/>
  <c r="I10" i="11"/>
  <c r="D10" i="11"/>
  <c r="G10" i="11" s="1"/>
  <c r="H10" i="11" s="1"/>
  <c r="I9" i="11"/>
  <c r="D9" i="11"/>
  <c r="G9" i="11" s="1"/>
  <c r="H9" i="11" s="1"/>
  <c r="I8" i="11"/>
  <c r="D8" i="11"/>
  <c r="I7" i="11"/>
  <c r="D7" i="11"/>
  <c r="G7" i="11" s="1"/>
  <c r="H7" i="11" s="1"/>
  <c r="I6" i="11"/>
  <c r="D6" i="11"/>
  <c r="G6" i="11" s="1"/>
  <c r="H6" i="11" s="1"/>
  <c r="I5" i="11"/>
  <c r="D5" i="11"/>
  <c r="G5" i="11" s="1"/>
  <c r="H5" i="11" s="1"/>
  <c r="I4" i="11"/>
  <c r="D4" i="11"/>
  <c r="G4" i="11" s="1"/>
  <c r="H4" i="11" s="1"/>
  <c r="J13" i="7" l="1"/>
  <c r="J12" i="7"/>
  <c r="J11" i="7"/>
  <c r="J10" i="7"/>
  <c r="J9" i="7"/>
  <c r="J8" i="7"/>
  <c r="J7" i="7"/>
  <c r="J6" i="7"/>
  <c r="J5" i="7"/>
  <c r="AE11" i="7"/>
  <c r="AF11" i="7" s="1"/>
  <c r="AH11" i="7" s="1"/>
  <c r="Z11" i="7" s="1"/>
  <c r="AE13" i="7"/>
  <c r="AF13" i="7" s="1"/>
  <c r="AH13" i="7" s="1"/>
  <c r="Z13" i="7" s="1"/>
  <c r="AE12" i="7"/>
  <c r="AF12" i="7" s="1"/>
  <c r="AH12" i="7" s="1"/>
  <c r="Z12" i="7" s="1"/>
  <c r="AE5" i="7"/>
  <c r="AF5" i="7" s="1"/>
  <c r="AH5" i="7" s="1"/>
  <c r="Z5" i="7" s="1"/>
  <c r="AE6" i="7"/>
  <c r="AF6" i="7" s="1"/>
  <c r="AH6" i="7" s="1"/>
  <c r="Z6" i="7" s="1"/>
  <c r="AE7" i="7"/>
  <c r="AF7" i="7" s="1"/>
  <c r="AH7" i="7" s="1"/>
  <c r="Z7" i="7" s="1"/>
  <c r="AE8" i="7"/>
  <c r="AF8" i="7" s="1"/>
  <c r="AH8" i="7" s="1"/>
  <c r="Z8" i="7" s="1"/>
  <c r="AE9" i="7"/>
  <c r="AF9" i="7" s="1"/>
  <c r="AH9" i="7" s="1"/>
  <c r="Z9" i="7" s="1"/>
  <c r="AE10" i="7"/>
  <c r="AF10" i="7" s="1"/>
  <c r="AH10" i="7" s="1"/>
  <c r="Z10" i="7" s="1"/>
  <c r="I4" i="7"/>
  <c r="AE4" i="7" s="1"/>
  <c r="J4" i="3"/>
  <c r="D13" i="12"/>
  <c r="E13" i="12" s="1"/>
  <c r="D10" i="12"/>
  <c r="E10" i="12" s="1"/>
  <c r="D12" i="12"/>
  <c r="E12" i="12" s="1"/>
  <c r="D4" i="12"/>
  <c r="E4" i="12" s="1"/>
  <c r="I4" i="12" s="1"/>
  <c r="D5" i="12"/>
  <c r="E5" i="12" s="1"/>
  <c r="I5" i="12" s="1"/>
  <c r="D6" i="12"/>
  <c r="E6" i="12" s="1"/>
  <c r="D7" i="12"/>
  <c r="E7" i="12" s="1"/>
  <c r="I7" i="12" s="1"/>
  <c r="D8" i="12"/>
  <c r="E8" i="12" s="1"/>
  <c r="I8" i="12" s="1"/>
  <c r="D9" i="12"/>
  <c r="E9" i="12" s="1"/>
  <c r="J4" i="7"/>
  <c r="AB11" i="12"/>
  <c r="AC11" i="12" s="1"/>
  <c r="AD11" i="12" s="1"/>
  <c r="AG11" i="12"/>
  <c r="AE6" i="12"/>
  <c r="AF11" i="12"/>
  <c r="AE11" i="12"/>
  <c r="J11" i="12"/>
  <c r="J9" i="11"/>
  <c r="W9" i="11" s="1"/>
  <c r="J10" i="11"/>
  <c r="W10" i="11" s="1"/>
  <c r="J11" i="11"/>
  <c r="W11" i="11" s="1"/>
  <c r="J12" i="11"/>
  <c r="W12" i="11" s="1"/>
  <c r="J13" i="11"/>
  <c r="W13" i="11" s="1"/>
  <c r="J6" i="11"/>
  <c r="W6" i="11" s="1"/>
  <c r="AG4" i="7"/>
  <c r="AB4" i="7"/>
  <c r="J7" i="11"/>
  <c r="W7" i="11" s="1"/>
  <c r="J5" i="11"/>
  <c r="W5" i="11" s="1"/>
  <c r="J4" i="11"/>
  <c r="W4" i="11" s="1"/>
  <c r="L11" i="7" l="1"/>
  <c r="L13" i="7"/>
  <c r="L12" i="7"/>
  <c r="L10" i="7"/>
  <c r="L8" i="7"/>
  <c r="L6" i="7"/>
  <c r="L7" i="7"/>
  <c r="L9" i="7"/>
  <c r="L5" i="7"/>
  <c r="AB13" i="12"/>
  <c r="AC13" i="12" s="1"/>
  <c r="AD13" i="12" s="1"/>
  <c r="Y11" i="12"/>
  <c r="J13" i="12"/>
  <c r="AE9" i="12"/>
  <c r="J9" i="12"/>
  <c r="AE10" i="12"/>
  <c r="AF10" i="12"/>
  <c r="AG9" i="12"/>
  <c r="J10" i="12"/>
  <c r="J12" i="12"/>
  <c r="AF13" i="12"/>
  <c r="AG13" i="12"/>
  <c r="AB9" i="12"/>
  <c r="AC9" i="12" s="1"/>
  <c r="AD9" i="12" s="1"/>
  <c r="AF9" i="12"/>
  <c r="J7" i="12"/>
  <c r="AE12" i="12"/>
  <c r="AF12" i="12"/>
  <c r="AB12" i="12"/>
  <c r="AC12" i="12" s="1"/>
  <c r="AD12" i="12" s="1"/>
  <c r="AE13" i="12"/>
  <c r="AB7" i="12"/>
  <c r="AC7" i="12" s="1"/>
  <c r="AD7" i="12" s="1"/>
  <c r="AE5" i="12"/>
  <c r="AG4" i="12"/>
  <c r="J5" i="12"/>
  <c r="AB4" i="12"/>
  <c r="AC4" i="12" s="1"/>
  <c r="AD4" i="12" s="1"/>
  <c r="J6" i="12"/>
  <c r="AB6" i="12"/>
  <c r="AC6" i="12" s="1"/>
  <c r="AD6" i="12" s="1"/>
  <c r="AF6" i="12" s="1"/>
  <c r="AE8" i="12"/>
  <c r="AF8" i="12" s="1"/>
  <c r="AG10" i="12"/>
  <c r="AB10" i="12"/>
  <c r="AC10" i="12" s="1"/>
  <c r="AD10" i="12" s="1"/>
  <c r="AB8" i="12"/>
  <c r="AC8" i="12" s="1"/>
  <c r="AD8" i="12" s="1"/>
  <c r="AG7" i="12"/>
  <c r="AG12" i="12"/>
  <c r="AE7" i="12"/>
  <c r="AG5" i="12"/>
  <c r="AH11" i="12"/>
  <c r="AE4" i="12"/>
  <c r="AB5" i="12"/>
  <c r="J8" i="12"/>
  <c r="J4" i="12"/>
  <c r="AG8" i="12"/>
  <c r="AG6" i="12"/>
  <c r="K11" i="12"/>
  <c r="L11" i="12"/>
  <c r="K4" i="7"/>
  <c r="AC4" i="7"/>
  <c r="AD4" i="7" s="1"/>
  <c r="K13" i="12" l="1"/>
  <c r="Z11" i="12"/>
  <c r="L13" i="12"/>
  <c r="AH10" i="12"/>
  <c r="AH9" i="12"/>
  <c r="K6" i="12"/>
  <c r="Y9" i="12"/>
  <c r="AH13" i="12"/>
  <c r="Y4" i="12"/>
  <c r="Y12" i="12"/>
  <c r="Y13" i="12"/>
  <c r="L9" i="12"/>
  <c r="K9" i="12"/>
  <c r="K7" i="12"/>
  <c r="AF7" i="12"/>
  <c r="AH7" i="12" s="1"/>
  <c r="L7" i="12" s="1"/>
  <c r="L12" i="12"/>
  <c r="Y10" i="12"/>
  <c r="AH8" i="12"/>
  <c r="L8" i="12" s="1"/>
  <c r="K8" i="12"/>
  <c r="K12" i="12"/>
  <c r="K10" i="12"/>
  <c r="AF4" i="12"/>
  <c r="AH4" i="12" s="1"/>
  <c r="AH12" i="12"/>
  <c r="L10" i="12"/>
  <c r="K4" i="12"/>
  <c r="Y8" i="12"/>
  <c r="Y7" i="12"/>
  <c r="AC5" i="12"/>
  <c r="AD5" i="12" s="1"/>
  <c r="K5" i="12"/>
  <c r="Y6" i="12"/>
  <c r="AH6" i="12"/>
  <c r="AF4" i="7"/>
  <c r="AH4" i="7" s="1"/>
  <c r="Y4" i="7"/>
  <c r="Z9" i="12" l="1"/>
  <c r="Z10" i="12"/>
  <c r="Z13" i="12"/>
  <c r="Z12" i="12"/>
  <c r="Z8" i="12"/>
  <c r="Z7" i="12"/>
  <c r="Z4" i="12"/>
  <c r="L4" i="12"/>
  <c r="L6" i="12"/>
  <c r="Z6" i="12"/>
  <c r="Y5" i="12"/>
  <c r="AF5" i="12"/>
  <c r="AH5" i="12" s="1"/>
  <c r="L4" i="7"/>
  <c r="Z4" i="7"/>
  <c r="W13" i="3"/>
  <c r="Z5" i="12" l="1"/>
  <c r="L5" i="12"/>
  <c r="A7" i="1"/>
  <c r="W6" i="3" l="1"/>
  <c r="W7" i="3"/>
  <c r="W5" i="3"/>
  <c r="W10" i="3"/>
  <c r="W11" i="3"/>
  <c r="W9" i="3"/>
  <c r="W12" i="3"/>
  <c r="A8" i="1"/>
  <c r="A9" i="1" l="1"/>
  <c r="A10" i="1" l="1"/>
  <c r="A11" i="1" l="1"/>
  <c r="A12" i="1" l="1"/>
  <c r="A13" i="1" l="1"/>
  <c r="A14" i="1" l="1"/>
  <c r="W8" i="3" l="1"/>
  <c r="A15" i="1"/>
  <c r="A16" i="1" l="1"/>
  <c r="A17" i="1" s="1"/>
  <c r="A18" i="1" s="1"/>
  <c r="G8" i="11" l="1"/>
  <c r="H8" i="11" s="1"/>
  <c r="J8" i="11" s="1"/>
  <c r="W8" i="11" s="1"/>
  <c r="W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B1" authorId="0" shapeId="0" xr:uid="{4AC1B8F7-5012-465F-9C6B-6CFC53E5B09A}">
      <text>
        <r>
          <rPr>
            <sz val="9"/>
            <color indexed="81"/>
            <rFont val="MS P ゴシック"/>
            <family val="3"/>
            <charset val="128"/>
          </rPr>
          <t>管理する年の基準日（一斉付与日）を入力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B1" authorId="0" shapeId="0" xr:uid="{BB404BA9-8E95-4755-8302-7D9B1E798FB8}">
      <text>
        <r>
          <rPr>
            <sz val="9"/>
            <color indexed="81"/>
            <rFont val="MS P ゴシック"/>
            <family val="3"/>
            <charset val="128"/>
          </rPr>
          <t xml:space="preserve">管理する年（1/1～12/31)を西暦で入力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B1" authorId="0" shapeId="0" xr:uid="{A0053938-F9D0-47DE-89D1-FBBB946C8330}">
      <text>
        <r>
          <rPr>
            <sz val="9"/>
            <color indexed="81"/>
            <rFont val="MS P ゴシック"/>
            <family val="3"/>
            <charset val="128"/>
          </rPr>
          <t xml:space="preserve">管理する年度（4/1～3/31)を西暦で入力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K3" authorId="0" shapeId="0" xr:uid="{A729D00E-8B9B-420E-AE20-6D45AA8FFA46}">
      <text>
        <r>
          <rPr>
            <sz val="9"/>
            <color indexed="81"/>
            <rFont val="MS P ゴシック"/>
            <family val="3"/>
            <charset val="128"/>
          </rPr>
          <t xml:space="preserve">年次有給休暇を取得した日を入力
</t>
        </r>
      </text>
    </comment>
    <comment ref="N3" authorId="0" shapeId="0" xr:uid="{8ACEF403-2F02-4502-BD91-99B3059ECAB4}">
      <text>
        <r>
          <rPr>
            <sz val="9"/>
            <color indexed="81"/>
            <rFont val="MS P ゴシック"/>
            <family val="3"/>
            <charset val="128"/>
          </rPr>
          <t>日付が前後したり重複したりしても集計上の問題はなし</t>
        </r>
      </text>
    </comment>
    <comment ref="K4" authorId="0" shapeId="0" xr:uid="{C3348F4B-E313-4A58-8080-E39E85532250}">
      <text>
        <r>
          <rPr>
            <sz val="9"/>
            <color indexed="81"/>
            <rFont val="MS P ゴシック"/>
            <family val="3"/>
            <charset val="128"/>
          </rPr>
          <t>1日年休を取得した日は1を入力</t>
        </r>
      </text>
    </comment>
    <comment ref="M4" authorId="0" shapeId="0" xr:uid="{A13790E6-C5A6-4F8F-8ED3-A459BFFECEF7}">
      <text>
        <r>
          <rPr>
            <sz val="9"/>
            <color indexed="81"/>
            <rFont val="MS P ゴシック"/>
            <family val="3"/>
            <charset val="128"/>
          </rPr>
          <t>6/10～6/11の2日間取得した場合はこのような入力でも可</t>
        </r>
      </text>
    </comment>
    <comment ref="L5" authorId="0" shapeId="0" xr:uid="{F39C09C8-40A2-4E9A-A422-D4A856CD9086}">
      <text>
        <r>
          <rPr>
            <sz val="9"/>
            <color indexed="81"/>
            <rFont val="MS P ゴシック"/>
            <family val="3"/>
            <charset val="128"/>
          </rPr>
          <t>半日年休を取得した日は0.5を入力</t>
        </r>
      </text>
    </comment>
    <comment ref="E6" authorId="0" shapeId="0" xr:uid="{37EA33F2-CA9D-4A99-92E3-7DA182B478B1}">
      <text>
        <r>
          <rPr>
            <sz val="9"/>
            <color indexed="81"/>
            <rFont val="MS P ゴシック"/>
            <family val="3"/>
            <charset val="128"/>
          </rPr>
          <t>今年の年次有給休暇を付与しない場合は1を入力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篠原 宏治</author>
  </authors>
  <commentList>
    <comment ref="M3" authorId="0" shapeId="0" xr:uid="{15C7310C-6B4D-4B02-A7EE-2A7177C2969E}">
      <text>
        <r>
          <rPr>
            <sz val="9"/>
            <color indexed="81"/>
            <rFont val="MS P ゴシック"/>
            <family val="3"/>
            <charset val="128"/>
          </rPr>
          <t xml:space="preserve">年次有給休暇を取得した日を入力
</t>
        </r>
      </text>
    </comment>
    <comment ref="P3" authorId="0" shapeId="0" xr:uid="{0531338E-975C-4E9E-9E0E-4E5066680B64}">
      <text>
        <r>
          <rPr>
            <sz val="9"/>
            <color indexed="81"/>
            <rFont val="MS P ゴシック"/>
            <family val="3"/>
            <charset val="128"/>
          </rPr>
          <t>日付が前後したり重複したりしても集計上の問題はなし</t>
        </r>
      </text>
    </comment>
    <comment ref="M4" authorId="0" shapeId="0" xr:uid="{E1E84DD7-5E7B-4913-A947-9CFB5AEEC2CD}">
      <text>
        <r>
          <rPr>
            <sz val="9"/>
            <color indexed="81"/>
            <rFont val="MS P ゴシック"/>
            <family val="3"/>
            <charset val="128"/>
          </rPr>
          <t>1日年休を取得した日は1を入力</t>
        </r>
      </text>
    </comment>
    <comment ref="O4" authorId="0" shapeId="0" xr:uid="{C99AF2B4-0B06-4DDC-9577-181354514CAD}">
      <text>
        <r>
          <rPr>
            <sz val="9"/>
            <color indexed="81"/>
            <rFont val="MS P ゴシック"/>
            <family val="3"/>
            <charset val="128"/>
          </rPr>
          <t>6/10～6/11の2日間取得した場合はこのような入力でも可</t>
        </r>
      </text>
    </comment>
    <comment ref="N5" authorId="0" shapeId="0" xr:uid="{193C5724-8C24-4501-9C05-1FC0D97D6773}">
      <text>
        <r>
          <rPr>
            <sz val="9"/>
            <color indexed="81"/>
            <rFont val="MS P ゴシック"/>
            <family val="3"/>
            <charset val="128"/>
          </rPr>
          <t>半日年休を取得した日は0.5を入力</t>
        </r>
      </text>
    </comment>
    <comment ref="F6" authorId="0" shapeId="0" xr:uid="{06DD72D0-4141-4612-A883-8D172E8FFF35}">
      <text>
        <r>
          <rPr>
            <sz val="9"/>
            <color indexed="81"/>
            <rFont val="MS P ゴシック"/>
            <family val="3"/>
            <charset val="128"/>
          </rPr>
          <t>今年の年次有給休暇を付与しない場合は1を入力</t>
        </r>
      </text>
    </comment>
  </commentList>
</comments>
</file>

<file path=xl/sharedStrings.xml><?xml version="1.0" encoding="utf-8"?>
<sst xmlns="http://schemas.openxmlformats.org/spreadsheetml/2006/main" count="273" uniqueCount="109">
  <si>
    <t>入社日</t>
    <rPh sb="0" eb="3">
      <t>ニュウシャビ</t>
    </rPh>
    <phoneticPr fontId="1"/>
  </si>
  <si>
    <t>基準日</t>
    <rPh sb="0" eb="3">
      <t>キジュンビ</t>
    </rPh>
    <phoneticPr fontId="1"/>
  </si>
  <si>
    <t>社員番号</t>
    <rPh sb="0" eb="4">
      <t>シャインバンゴウ</t>
    </rPh>
    <phoneticPr fontId="1"/>
  </si>
  <si>
    <t>氏名</t>
    <rPh sb="0" eb="2">
      <t>シメイ</t>
    </rPh>
    <phoneticPr fontId="1"/>
  </si>
  <si>
    <t>入社月</t>
    <rPh sb="0" eb="3">
      <t>ニュウシャヅキ</t>
    </rPh>
    <phoneticPr fontId="1"/>
  </si>
  <si>
    <t>付与日数</t>
    <rPh sb="0" eb="4">
      <t>フヨニッスウ</t>
    </rPh>
    <phoneticPr fontId="1"/>
  </si>
  <si>
    <t>基準月</t>
    <rPh sb="0" eb="2">
      <t>キジュン</t>
    </rPh>
    <rPh sb="2" eb="3">
      <t>ヅキ</t>
    </rPh>
    <phoneticPr fontId="1"/>
  </si>
  <si>
    <t>入社時の付与日数</t>
    <rPh sb="0" eb="2">
      <t>ニュウシャ</t>
    </rPh>
    <rPh sb="2" eb="3">
      <t>ジ</t>
    </rPh>
    <rPh sb="4" eb="8">
      <t>フヨニッスウ</t>
    </rPh>
    <phoneticPr fontId="1"/>
  </si>
  <si>
    <t>①＋②</t>
    <phoneticPr fontId="1"/>
  </si>
  <si>
    <t>年度</t>
    <rPh sb="0" eb="2">
      <t>ネンド</t>
    </rPh>
    <phoneticPr fontId="1"/>
  </si>
  <si>
    <t>⑤現在
残日数</t>
    <rPh sb="1" eb="3">
      <t>ゲンザイ</t>
    </rPh>
    <rPh sb="4" eb="7">
      <t>ザンニッスウ</t>
    </rPh>
    <phoneticPr fontId="1"/>
  </si>
  <si>
    <t>⑥取得日</t>
    <rPh sb="1" eb="3">
      <t>シュトク</t>
    </rPh>
    <rPh sb="3" eb="4">
      <t>ビ</t>
    </rPh>
    <phoneticPr fontId="1"/>
  </si>
  <si>
    <t>⑥の合計</t>
    <rPh sb="2" eb="4">
      <t>ゴウケイ</t>
    </rPh>
    <phoneticPr fontId="1"/>
  </si>
  <si>
    <t>入力</t>
    <rPh sb="0" eb="2">
      <t>ニュウリョク</t>
    </rPh>
    <phoneticPr fontId="1"/>
  </si>
  <si>
    <t>自動</t>
    <rPh sb="0" eb="2">
      <t>ジドウ</t>
    </rPh>
    <phoneticPr fontId="1"/>
  </si>
  <si>
    <t>年度開始時の処理（年度シートの作成）</t>
    <rPh sb="0" eb="2">
      <t>ネンド</t>
    </rPh>
    <rPh sb="2" eb="4">
      <t>カイシ</t>
    </rPh>
    <rPh sb="4" eb="5">
      <t>ジ</t>
    </rPh>
    <rPh sb="6" eb="8">
      <t>ショリ</t>
    </rPh>
    <rPh sb="9" eb="11">
      <t>ネンド</t>
    </rPh>
    <rPh sb="11" eb="13">
      <t>マイネンド</t>
    </rPh>
    <rPh sb="15" eb="17">
      <t>サクセイ</t>
    </rPh>
    <phoneticPr fontId="1"/>
  </si>
  <si>
    <t>・社員番号（任意）、氏名（任意）、入社日（必須）を入力して下さい。行が足りないときは行挿入で追加してください。</t>
    <rPh sb="1" eb="5">
      <t>シャインバンゴウ</t>
    </rPh>
    <rPh sb="6" eb="8">
      <t>ニンイ</t>
    </rPh>
    <rPh sb="10" eb="12">
      <t>シメイ</t>
    </rPh>
    <rPh sb="13" eb="15">
      <t>ニンイ</t>
    </rPh>
    <rPh sb="17" eb="20">
      <t>ニュウシャビ</t>
    </rPh>
    <rPh sb="21" eb="23">
      <t>ヒッス</t>
    </rPh>
    <rPh sb="25" eb="27">
      <t>ニュウリョク</t>
    </rPh>
    <rPh sb="33" eb="34">
      <t>ギョウ</t>
    </rPh>
    <rPh sb="35" eb="36">
      <t>タ</t>
    </rPh>
    <rPh sb="42" eb="43">
      <t>ギョウ</t>
    </rPh>
    <rPh sb="43" eb="45">
      <t>ソウニュウ</t>
    </rPh>
    <rPh sb="46" eb="48">
      <t>ツイカ</t>
    </rPh>
    <phoneticPr fontId="1"/>
  </si>
  <si>
    <t>・列が足りないときは列挿入で追加してください。</t>
    <rPh sb="1" eb="2">
      <t>レツ</t>
    </rPh>
    <rPh sb="3" eb="4">
      <t>タ</t>
    </rPh>
    <rPh sb="10" eb="13">
      <t>レツソウニュウ</t>
    </rPh>
    <rPh sb="14" eb="16">
      <t>ツイカ</t>
    </rPh>
    <phoneticPr fontId="1"/>
  </si>
  <si>
    <t>次年度以降の付与日数</t>
    <rPh sb="0" eb="3">
      <t>ジネンド</t>
    </rPh>
    <rPh sb="3" eb="5">
      <t>イコウ</t>
    </rPh>
    <rPh sb="6" eb="10">
      <t>フヨニッスウ</t>
    </rPh>
    <phoneticPr fontId="1"/>
  </si>
  <si>
    <t>対象外</t>
    <rPh sb="0" eb="3">
      <t>タイショウガイ</t>
    </rPh>
    <phoneticPr fontId="1"/>
  </si>
  <si>
    <t>初期設定（初めて使うとき）</t>
    <rPh sb="0" eb="4">
      <t>ショキセッテイ</t>
    </rPh>
    <rPh sb="5" eb="6">
      <t>ハジ</t>
    </rPh>
    <rPh sb="8" eb="9">
      <t>ツカ</t>
    </rPh>
    <phoneticPr fontId="1"/>
  </si>
  <si>
    <t>年</t>
    <rPh sb="0" eb="1">
      <t>ネン</t>
    </rPh>
    <phoneticPr fontId="1"/>
  </si>
  <si>
    <t>本日日付</t>
    <rPh sb="0" eb="2">
      <t>ホンジツ</t>
    </rPh>
    <rPh sb="2" eb="4">
      <t>ヒヅケ</t>
    </rPh>
    <phoneticPr fontId="1"/>
  </si>
  <si>
    <t>今年
付与日</t>
    <rPh sb="0" eb="2">
      <t>コトシ</t>
    </rPh>
    <rPh sb="3" eb="6">
      <t>フヨビ</t>
    </rPh>
    <phoneticPr fontId="1"/>
  </si>
  <si>
    <t>年数</t>
    <rPh sb="0" eb="2">
      <t>ネンスウ</t>
    </rPh>
    <phoneticPr fontId="1"/>
  </si>
  <si>
    <t>①前年
繰越日数</t>
    <rPh sb="1" eb="3">
      <t>ゼンネン</t>
    </rPh>
    <rPh sb="4" eb="6">
      <t>クリコシ</t>
    </rPh>
    <rPh sb="6" eb="8">
      <t>ニッスウ</t>
    </rPh>
    <phoneticPr fontId="1"/>
  </si>
  <si>
    <t>②今年
付与日数</t>
    <rPh sb="1" eb="3">
      <t>コトシ</t>
    </rPh>
    <rPh sb="4" eb="6">
      <t>フヨ</t>
    </rPh>
    <rPh sb="6" eb="8">
      <t>ニッスウ</t>
    </rPh>
    <phoneticPr fontId="1"/>
  </si>
  <si>
    <t>基準月（一斉付与を行う月）</t>
    <rPh sb="0" eb="3">
      <t>キジュンヅキ</t>
    </rPh>
    <rPh sb="4" eb="8">
      <t>イッセイフヨ</t>
    </rPh>
    <rPh sb="9" eb="10">
      <t>オコナ</t>
    </rPh>
    <rPh sb="11" eb="12">
      <t>ツキ</t>
    </rPh>
    <phoneticPr fontId="1"/>
  </si>
  <si>
    <t>・マクロを使用していないシンプルな年次有給休暇管理簿です。一斉付与方式と法定付与方式に対応しています。</t>
    <rPh sb="5" eb="7">
      <t>シヨウ</t>
    </rPh>
    <rPh sb="17" eb="23">
      <t>ネンジユウキュウキュウカ</t>
    </rPh>
    <rPh sb="23" eb="26">
      <t>カンリボ</t>
    </rPh>
    <rPh sb="29" eb="33">
      <t>イッセイフヨ</t>
    </rPh>
    <rPh sb="33" eb="35">
      <t>ホウシキ</t>
    </rPh>
    <rPh sb="36" eb="40">
      <t>ホウテイフヨ</t>
    </rPh>
    <rPh sb="40" eb="42">
      <t>ホウシキ</t>
    </rPh>
    <rPh sb="43" eb="45">
      <t>タイオウ</t>
    </rPh>
    <phoneticPr fontId="1"/>
  </si>
  <si>
    <t>・時間単位付与、比例付与、分割付与には対応していません。</t>
    <rPh sb="1" eb="7">
      <t>ジカンタンイフヨ</t>
    </rPh>
    <rPh sb="8" eb="12">
      <t>ヒレイフヨ</t>
    </rPh>
    <rPh sb="13" eb="17">
      <t>ブンカツフヨ</t>
    </rPh>
    <rPh sb="19" eb="21">
      <t>タイオウ</t>
    </rPh>
    <phoneticPr fontId="1"/>
  </si>
  <si>
    <t>④今年
取得日数</t>
    <rPh sb="1" eb="3">
      <t>コトシ</t>
    </rPh>
    <rPh sb="4" eb="8">
      <t>シュトクニッスウ</t>
    </rPh>
    <phoneticPr fontId="1"/>
  </si>
  <si>
    <t>③付与日数合計</t>
    <rPh sb="1" eb="5">
      <t>フヨニッスウ</t>
    </rPh>
    <rPh sb="5" eb="7">
      <t>ゴウケイ</t>
    </rPh>
    <phoneticPr fontId="1"/>
  </si>
  <si>
    <t>③－④</t>
    <phoneticPr fontId="1"/>
  </si>
  <si>
    <t>・社員が年休を取得した場合は、「⑥取得日」に取得日と取得日数（1日年休の場合は1、半日年休の場合は0.5）を入力してください。</t>
    <rPh sb="1" eb="3">
      <t>シャイン</t>
    </rPh>
    <rPh sb="4" eb="6">
      <t>ネンキュウ</t>
    </rPh>
    <rPh sb="7" eb="9">
      <t>シュトク</t>
    </rPh>
    <rPh sb="11" eb="13">
      <t>バアイ</t>
    </rPh>
    <rPh sb="17" eb="20">
      <t>シュトクビ</t>
    </rPh>
    <rPh sb="22" eb="25">
      <t>シュトクビ</t>
    </rPh>
    <rPh sb="26" eb="30">
      <t>シュトクニッスウ</t>
    </rPh>
    <rPh sb="32" eb="33">
      <t>ニチ</t>
    </rPh>
    <rPh sb="33" eb="35">
      <t>ネンキュウ</t>
    </rPh>
    <rPh sb="36" eb="38">
      <t>バアイ</t>
    </rPh>
    <rPh sb="41" eb="43">
      <t>ハンニチ</t>
    </rPh>
    <rPh sb="43" eb="45">
      <t>ネンキュウ</t>
    </rPh>
    <rPh sb="46" eb="48">
      <t>バアイ</t>
    </rPh>
    <rPh sb="54" eb="56">
      <t>ニュウリョク</t>
    </rPh>
    <phoneticPr fontId="1"/>
  </si>
  <si>
    <t>サンプル太郎</t>
    <rPh sb="4" eb="6">
      <t>タロウ</t>
    </rPh>
    <phoneticPr fontId="1"/>
  </si>
  <si>
    <t>サンプル花子</t>
    <rPh sb="4" eb="6">
      <t>ハナコ</t>
    </rPh>
    <phoneticPr fontId="1"/>
  </si>
  <si>
    <t>サンプル次郎</t>
    <rPh sb="4" eb="6">
      <t>ジロウ</t>
    </rPh>
    <phoneticPr fontId="1"/>
  </si>
  <si>
    <t>サンプル三郎</t>
    <rPh sb="4" eb="6">
      <t>サブロウ</t>
    </rPh>
    <phoneticPr fontId="1"/>
  </si>
  <si>
    <t>サンプル四郎</t>
    <rPh sb="4" eb="6">
      <t>シロウ</t>
    </rPh>
    <phoneticPr fontId="1"/>
  </si>
  <si>
    <t>この範囲を集計した結果を「④今年取得日数」に表示。列が足りない場合は列挿入で追加。</t>
    <rPh sb="2" eb="4">
      <t>ハンイ</t>
    </rPh>
    <rPh sb="5" eb="7">
      <t>シュウケイ</t>
    </rPh>
    <rPh sb="9" eb="11">
      <t>ケッカ</t>
    </rPh>
    <rPh sb="14" eb="16">
      <t>コトシ</t>
    </rPh>
    <rPh sb="16" eb="20">
      <t>シュトクニッスウ</t>
    </rPh>
    <rPh sb="22" eb="24">
      <t>ヒョウジ</t>
    </rPh>
    <rPh sb="25" eb="26">
      <t>レツ</t>
    </rPh>
    <rPh sb="27" eb="28">
      <t>タ</t>
    </rPh>
    <rPh sb="31" eb="33">
      <t>バアイ</t>
    </rPh>
    <rPh sb="34" eb="37">
      <t>レツソウニュウ</t>
    </rPh>
    <rPh sb="38" eb="40">
      <t>ツイカ</t>
    </rPh>
    <phoneticPr fontId="1"/>
  </si>
  <si>
    <t>↑行が足りない場合は行をコピペして追加</t>
    <rPh sb="1" eb="2">
      <t>ギョウ</t>
    </rPh>
    <rPh sb="3" eb="4">
      <t>タ</t>
    </rPh>
    <rPh sb="7" eb="9">
      <t>バアイ</t>
    </rPh>
    <rPh sb="10" eb="11">
      <t>ギョウ</t>
    </rPh>
    <rPh sb="17" eb="19">
      <t>ツイカ</t>
    </rPh>
    <phoneticPr fontId="1"/>
  </si>
  <si>
    <t>・シート保護などは行っておりません。必要に応じて加工してご利用ください。（加工後を含め当ツールの再配布や公開は禁止します。）</t>
    <rPh sb="4" eb="6">
      <t>ホゴ</t>
    </rPh>
    <rPh sb="9" eb="10">
      <t>オコナ</t>
    </rPh>
    <rPh sb="18" eb="20">
      <t>ヒツヨウ</t>
    </rPh>
    <rPh sb="21" eb="22">
      <t>オウ</t>
    </rPh>
    <rPh sb="24" eb="26">
      <t>カコウ</t>
    </rPh>
    <rPh sb="29" eb="31">
      <t>リヨウ</t>
    </rPh>
    <rPh sb="37" eb="40">
      <t>カコウゴ</t>
    </rPh>
    <rPh sb="41" eb="42">
      <t>フク</t>
    </rPh>
    <rPh sb="43" eb="44">
      <t>トウ</t>
    </rPh>
    <rPh sb="48" eb="51">
      <t>サイハイフ</t>
    </rPh>
    <rPh sb="52" eb="54">
      <t>コウカイ</t>
    </rPh>
    <rPh sb="55" eb="57">
      <t>キンシ</t>
    </rPh>
    <phoneticPr fontId="1"/>
  </si>
  <si>
    <t>設定（一斉付与）</t>
    <rPh sb="0" eb="2">
      <t>セッテイ</t>
    </rPh>
    <rPh sb="3" eb="7">
      <t>イッセイフヨ</t>
    </rPh>
    <phoneticPr fontId="1"/>
  </si>
  <si>
    <t>設定（法定付与）</t>
    <rPh sb="0" eb="2">
      <t>セッテイ</t>
    </rPh>
    <rPh sb="3" eb="5">
      <t>ホウテイ</t>
    </rPh>
    <rPh sb="5" eb="7">
      <t>フヨ</t>
    </rPh>
    <phoneticPr fontId="1"/>
  </si>
  <si>
    <t>一斉付与方式：入社時に最初の年次有給休暇を付与し、次回以降は入社日に関わらず毎年決まった日に年次有給休暇を付与する</t>
    <rPh sb="0" eb="6">
      <t>イッセイフヨホウシキ</t>
    </rPh>
    <rPh sb="7" eb="9">
      <t>ニュウシャ</t>
    </rPh>
    <rPh sb="9" eb="10">
      <t>ジ</t>
    </rPh>
    <rPh sb="11" eb="13">
      <t>サイショ</t>
    </rPh>
    <rPh sb="14" eb="16">
      <t>ネンジ</t>
    </rPh>
    <rPh sb="16" eb="18">
      <t>ユウキュウ</t>
    </rPh>
    <rPh sb="18" eb="20">
      <t>キュウカ</t>
    </rPh>
    <rPh sb="21" eb="23">
      <t>フヨ</t>
    </rPh>
    <rPh sb="25" eb="27">
      <t>ジカイ</t>
    </rPh>
    <rPh sb="27" eb="29">
      <t>イコウ</t>
    </rPh>
    <rPh sb="30" eb="33">
      <t>ニュウシャビ</t>
    </rPh>
    <rPh sb="34" eb="35">
      <t>カカ</t>
    </rPh>
    <rPh sb="38" eb="40">
      <t>マイトシ</t>
    </rPh>
    <rPh sb="40" eb="41">
      <t>キ</t>
    </rPh>
    <rPh sb="44" eb="45">
      <t>ヒ</t>
    </rPh>
    <rPh sb="46" eb="52">
      <t>ネンジユウキュウキュウカ</t>
    </rPh>
    <rPh sb="53" eb="55">
      <t>フヨ</t>
    </rPh>
    <phoneticPr fontId="1"/>
  </si>
  <si>
    <t>法定付与方式：入社後6カ月後に最初の年次有給休暇を付与し、以降は1年ごとに年次有給休暇を付与する</t>
    <rPh sb="0" eb="6">
      <t>ホウテイフヨホウシキ</t>
    </rPh>
    <rPh sb="15" eb="17">
      <t>サイショ</t>
    </rPh>
    <rPh sb="29" eb="31">
      <t>イコウ</t>
    </rPh>
    <phoneticPr fontId="1"/>
  </si>
  <si>
    <t>・当ツールの利用により発生したトラブル・損失・損害については、一切責任を負いません。ご利用にあたっては自己責任でお願いします。</t>
    <phoneticPr fontId="1"/>
  </si>
  <si>
    <t>当ツールについて</t>
    <rPh sb="0" eb="1">
      <t>トウ</t>
    </rPh>
    <phoneticPr fontId="1"/>
  </si>
  <si>
    <t>⑦翌年
繰越日数</t>
    <rPh sb="1" eb="3">
      <t>ヨクネン</t>
    </rPh>
    <rPh sb="4" eb="8">
      <t>クリコシニッスウ</t>
    </rPh>
    <phoneticPr fontId="1"/>
  </si>
  <si>
    <t>残日数</t>
    <rPh sb="0" eb="3">
      <t>ザンニッスウ</t>
    </rPh>
    <phoneticPr fontId="1"/>
  </si>
  <si>
    <t>付与日前</t>
    <rPh sb="0" eb="4">
      <t>フヨビマエ</t>
    </rPh>
    <phoneticPr fontId="1"/>
  </si>
  <si>
    <t>付与日後</t>
    <rPh sb="0" eb="4">
      <t>フヨビゴ</t>
    </rPh>
    <phoneticPr fontId="1"/>
  </si>
  <si>
    <t>取得
日数</t>
    <rPh sb="0" eb="2">
      <t>シュトク</t>
    </rPh>
    <rPh sb="3" eb="5">
      <t>ニッスウ</t>
    </rPh>
    <phoneticPr fontId="1"/>
  </si>
  <si>
    <t>繰越
日数</t>
    <rPh sb="0" eb="2">
      <t>クリコシ</t>
    </rPh>
    <rPh sb="3" eb="5">
      <t>ニッスウ</t>
    </rPh>
    <phoneticPr fontId="1"/>
  </si>
  <si>
    <t>今年
付与
日数</t>
    <rPh sb="0" eb="2">
      <t>コトシ</t>
    </rPh>
    <rPh sb="3" eb="5">
      <t>フヨ</t>
    </rPh>
    <rPh sb="6" eb="8">
      <t>ニッスウ</t>
    </rPh>
    <phoneticPr fontId="1"/>
  </si>
  <si>
    <t>付与
日数
合計</t>
    <rPh sb="0" eb="2">
      <t>フヨ</t>
    </rPh>
    <rPh sb="3" eb="4">
      <t>ニチ</t>
    </rPh>
    <rPh sb="4" eb="5">
      <t>スウ</t>
    </rPh>
    <rPh sb="6" eb="8">
      <t>ゴウケイ</t>
    </rPh>
    <phoneticPr fontId="1"/>
  </si>
  <si>
    <t>付与
日数
合計</t>
    <rPh sb="0" eb="2">
      <t>フヨ</t>
    </rPh>
    <rPh sb="3" eb="5">
      <t>ニッスウ</t>
    </rPh>
    <rPh sb="6" eb="8">
      <t>ゴウケイ</t>
    </rPh>
    <phoneticPr fontId="1"/>
  </si>
  <si>
    <t>②前年
繰越日数
（前年分）</t>
    <rPh sb="10" eb="12">
      <t>ゼンネン</t>
    </rPh>
    <rPh sb="11" eb="12">
      <t>ドシ</t>
    </rPh>
    <rPh sb="12" eb="13">
      <t>ブン</t>
    </rPh>
    <phoneticPr fontId="1"/>
  </si>
  <si>
    <t>③今年
付与日数</t>
    <rPh sb="1" eb="3">
      <t>コトシ</t>
    </rPh>
    <rPh sb="4" eb="6">
      <t>フヨ</t>
    </rPh>
    <rPh sb="6" eb="8">
      <t>ニッスウ</t>
    </rPh>
    <phoneticPr fontId="1"/>
  </si>
  <si>
    <t>④今年の付与</t>
    <rPh sb="1" eb="3">
      <t>コトシ</t>
    </rPh>
    <rPh sb="4" eb="6">
      <t>フヨ</t>
    </rPh>
    <phoneticPr fontId="1"/>
  </si>
  <si>
    <t>⑤今年
取得日数</t>
    <rPh sb="1" eb="3">
      <t>コトシ</t>
    </rPh>
    <rPh sb="4" eb="8">
      <t>シュトクニッスウ</t>
    </rPh>
    <phoneticPr fontId="1"/>
  </si>
  <si>
    <t>⑥現在
残日数</t>
    <rPh sb="1" eb="3">
      <t>ゲンザイ</t>
    </rPh>
    <rPh sb="4" eb="7">
      <t>ザンニッスウ</t>
    </rPh>
    <phoneticPr fontId="1"/>
  </si>
  <si>
    <t>⑦取得日</t>
    <rPh sb="1" eb="3">
      <t>シュトク</t>
    </rPh>
    <rPh sb="3" eb="4">
      <t>ビ</t>
    </rPh>
    <phoneticPr fontId="1"/>
  </si>
  <si>
    <t>⑧翌年繰越日数
（前年付与分）</t>
    <rPh sb="1" eb="7">
      <t>ヨクネンクリコシニッスウ</t>
    </rPh>
    <rPh sb="9" eb="11">
      <t>ゼンネン</t>
    </rPh>
    <rPh sb="11" eb="13">
      <t>フヨ</t>
    </rPh>
    <rPh sb="13" eb="14">
      <t>ブン</t>
    </rPh>
    <phoneticPr fontId="1"/>
  </si>
  <si>
    <t>⑨翌年繰越日数
（今年付与分）</t>
    <rPh sb="1" eb="7">
      <t>ヨクネンクリコシニッスウ</t>
    </rPh>
    <rPh sb="9" eb="14">
      <t>コトシフヨブン</t>
    </rPh>
    <phoneticPr fontId="1"/>
  </si>
  <si>
    <t>↑手入力か前年シートの「⑦翌年繰越日数」の値をコピペ</t>
    <rPh sb="13" eb="15">
      <t>ヨクネン</t>
    </rPh>
    <rPh sb="15" eb="19">
      <t>クリコシニッスウ</t>
    </rPh>
    <phoneticPr fontId="1"/>
  </si>
  <si>
    <t>手入力か前年シートの「⑧⑨翌年繰越日数」の値をコピペ</t>
    <phoneticPr fontId="1"/>
  </si>
  <si>
    <t>①前年
繰越日数
（前々年分）</t>
    <rPh sb="10" eb="12">
      <t>マエマエ</t>
    </rPh>
    <rPh sb="12" eb="13">
      <t>ドシ</t>
    </rPh>
    <rPh sb="13" eb="14">
      <t>ブン</t>
    </rPh>
    <phoneticPr fontId="1"/>
  </si>
  <si>
    <t>作成・配付</t>
    <rPh sb="0" eb="2">
      <t>サクセイ</t>
    </rPh>
    <rPh sb="3" eb="5">
      <t>ハイフ</t>
    </rPh>
    <phoneticPr fontId="1"/>
  </si>
  <si>
    <t>社会保険労務士事務所しのはら労働コンサルタント</t>
    <rPh sb="0" eb="2">
      <t>シャカイ</t>
    </rPh>
    <rPh sb="2" eb="4">
      <t>ホケン</t>
    </rPh>
    <rPh sb="4" eb="7">
      <t>ロウムシ</t>
    </rPh>
    <rPh sb="7" eb="10">
      <t>ジムショ</t>
    </rPh>
    <rPh sb="14" eb="16">
      <t>ロウドウ</t>
    </rPh>
    <phoneticPr fontId="1"/>
  </si>
  <si>
    <t>社会保険労務士　篠原宏治</t>
    <phoneticPr fontId="1"/>
  </si>
  <si>
    <t>〒168-0062　東京都杉並区方南1-2-10-1F</t>
    <rPh sb="10" eb="18">
      <t>１６８－００６２</t>
    </rPh>
    <phoneticPr fontId="1"/>
  </si>
  <si>
    <t>mail@shlc.jp</t>
    <phoneticPr fontId="1"/>
  </si>
  <si>
    <t>TEL</t>
    <phoneticPr fontId="1"/>
  </si>
  <si>
    <t>03-6300-4323</t>
    <phoneticPr fontId="1"/>
  </si>
  <si>
    <t>メール</t>
    <phoneticPr fontId="1"/>
  </si>
  <si>
    <t>FAX</t>
    <phoneticPr fontId="1"/>
  </si>
  <si>
    <t>03-6300-4324</t>
    <phoneticPr fontId="1"/>
  </si>
  <si>
    <t>お気軽にお問い合わせください。</t>
    <rPh sb="1" eb="3">
      <t>キガル</t>
    </rPh>
    <rPh sb="5" eb="6">
      <t>ト</t>
    </rPh>
    <rPh sb="7" eb="8">
      <t>ア</t>
    </rPh>
    <phoneticPr fontId="1"/>
  </si>
  <si>
    <t>労務相談、社会保険・労働保険手続き、給与計算のご依頼を随時受け付けております。</t>
    <rPh sb="0" eb="2">
      <t>ロウム</t>
    </rPh>
    <rPh sb="2" eb="4">
      <t>ソウダン</t>
    </rPh>
    <rPh sb="5" eb="7">
      <t>シャカイ</t>
    </rPh>
    <rPh sb="7" eb="9">
      <t>ホケン</t>
    </rPh>
    <rPh sb="10" eb="12">
      <t>ロウドウ</t>
    </rPh>
    <rPh sb="12" eb="14">
      <t>ホケン</t>
    </rPh>
    <rPh sb="14" eb="16">
      <t>テツヅ</t>
    </rPh>
    <rPh sb="18" eb="20">
      <t>キュウヨ</t>
    </rPh>
    <rPh sb="20" eb="22">
      <t>ケイサン</t>
    </rPh>
    <rPh sb="24" eb="26">
      <t>イライ</t>
    </rPh>
    <rPh sb="27" eb="29">
      <t>ズイジ</t>
    </rPh>
    <rPh sb="29" eb="30">
      <t>ウ</t>
    </rPh>
    <rPh sb="31" eb="32">
      <t>ツ</t>
    </rPh>
    <phoneticPr fontId="1"/>
  </si>
  <si>
    <t>元労働基準監督官による労務相談とエクセル業務効率化に強い社労士事務所です。</t>
    <rPh sb="0" eb="1">
      <t>モト</t>
    </rPh>
    <rPh sb="1" eb="3">
      <t>ロウドウ</t>
    </rPh>
    <rPh sb="3" eb="5">
      <t>キジュン</t>
    </rPh>
    <rPh sb="5" eb="8">
      <t>カントクカン</t>
    </rPh>
    <rPh sb="11" eb="13">
      <t>ロウム</t>
    </rPh>
    <rPh sb="13" eb="15">
      <t>ソウダン</t>
    </rPh>
    <rPh sb="20" eb="22">
      <t>ギョウム</t>
    </rPh>
    <rPh sb="22" eb="25">
      <t>コウリツカ</t>
    </rPh>
    <rPh sb="26" eb="27">
      <t>ツヨ</t>
    </rPh>
    <rPh sb="28" eb="31">
      <t>シャロウシ</t>
    </rPh>
    <rPh sb="31" eb="33">
      <t>ジム</t>
    </rPh>
    <rPh sb="33" eb="34">
      <t>ショ</t>
    </rPh>
    <phoneticPr fontId="1"/>
  </si>
  <si>
    <t>一斉付与方式の使い方</t>
    <rPh sb="0" eb="2">
      <t>イッセイ</t>
    </rPh>
    <rPh sb="2" eb="4">
      <t>フヨ</t>
    </rPh>
    <rPh sb="4" eb="6">
      <t>ホウシキ</t>
    </rPh>
    <rPh sb="7" eb="8">
      <t>ツカ</t>
    </rPh>
    <rPh sb="9" eb="10">
      <t>カタ</t>
    </rPh>
    <phoneticPr fontId="1"/>
  </si>
  <si>
    <t>このシートで「基準月」「入社時の付与日数」「次年度以降の付与日数」を設定してください。</t>
    <rPh sb="7" eb="9">
      <t>キジュン</t>
    </rPh>
    <rPh sb="9" eb="10">
      <t>ヅキ</t>
    </rPh>
    <rPh sb="12" eb="14">
      <t>ニュウシャ</t>
    </rPh>
    <rPh sb="14" eb="15">
      <t>ジ</t>
    </rPh>
    <rPh sb="16" eb="18">
      <t>フヨ</t>
    </rPh>
    <rPh sb="18" eb="20">
      <t>ニッスウ</t>
    </rPh>
    <rPh sb="22" eb="25">
      <t>ジネンド</t>
    </rPh>
    <rPh sb="25" eb="27">
      <t>イコウ</t>
    </rPh>
    <rPh sb="28" eb="30">
      <t>フヨ</t>
    </rPh>
    <rPh sb="30" eb="32">
      <t>ニッスウ</t>
    </rPh>
    <rPh sb="34" eb="36">
      <t>セッテイ</t>
    </rPh>
    <phoneticPr fontId="1"/>
  </si>
  <si>
    <t>・作成したシートのB1セルに基準日（一斉付与日）を入力してください。</t>
    <rPh sb="1" eb="3">
      <t>サクセイ</t>
    </rPh>
    <rPh sb="14" eb="17">
      <t>キジュンビ</t>
    </rPh>
    <rPh sb="18" eb="23">
      <t>イッセイフヨビ</t>
    </rPh>
    <rPh sb="25" eb="27">
      <t>ニュウリョク</t>
    </rPh>
    <phoneticPr fontId="1"/>
  </si>
  <si>
    <t>・「①前年繰越日数」に、手入力や前年度シートの「⑦翌年繰越日数」の値をコピペする等によって、前年からの繰越日数を入力してください。</t>
    <rPh sb="7" eb="9">
      <t>ニッスウ</t>
    </rPh>
    <phoneticPr fontId="1"/>
  </si>
  <si>
    <t>・出勤率が8割未満であるなどで今年度の年次有給休暇を付与しない場合は、「対象外」に1を入力してください。</t>
    <rPh sb="1" eb="3">
      <t>シュッキン</t>
    </rPh>
    <rPh sb="3" eb="4">
      <t>リツ</t>
    </rPh>
    <rPh sb="6" eb="7">
      <t>ワリ</t>
    </rPh>
    <rPh sb="7" eb="9">
      <t>ミマン</t>
    </rPh>
    <rPh sb="15" eb="18">
      <t>コンネンド</t>
    </rPh>
    <rPh sb="19" eb="25">
      <t>ネンジユウキュウキュウカ</t>
    </rPh>
    <rPh sb="26" eb="28">
      <t>フヨ</t>
    </rPh>
    <rPh sb="31" eb="33">
      <t>バアイ</t>
    </rPh>
    <rPh sb="36" eb="39">
      <t>タイショウガイ</t>
    </rPh>
    <rPh sb="43" eb="45">
      <t>ニュウリョク</t>
    </rPh>
    <phoneticPr fontId="1"/>
  </si>
  <si>
    <t>年休取得の管理</t>
    <rPh sb="0" eb="2">
      <t>ネンキュウ</t>
    </rPh>
    <rPh sb="2" eb="4">
      <t>シュトク</t>
    </rPh>
    <rPh sb="5" eb="7">
      <t>カンリ</t>
    </rPh>
    <phoneticPr fontId="1"/>
  </si>
  <si>
    <t>法定付与方式の使い方</t>
    <rPh sb="0" eb="2">
      <t>ホウテイ</t>
    </rPh>
    <rPh sb="2" eb="4">
      <t>フヨ</t>
    </rPh>
    <rPh sb="4" eb="6">
      <t>ホウシキ</t>
    </rPh>
    <rPh sb="7" eb="8">
      <t>ツカ</t>
    </rPh>
    <rPh sb="9" eb="10">
      <t>カタ</t>
    </rPh>
    <phoneticPr fontId="1"/>
  </si>
  <si>
    <t>このシートで各年度の付与日数を設定してください。</t>
    <rPh sb="6" eb="9">
      <t>カクネンド</t>
    </rPh>
    <rPh sb="10" eb="12">
      <t>フヨ</t>
    </rPh>
    <rPh sb="12" eb="14">
      <t>ニッスウ</t>
    </rPh>
    <rPh sb="15" eb="17">
      <t>セッテイ</t>
    </rPh>
    <phoneticPr fontId="1"/>
  </si>
  <si>
    <t>・テンプレートシート又は前年のシートをコピーして、任意の名前（「2022年」など）に変更してください。</t>
    <rPh sb="10" eb="11">
      <t>マタ</t>
    </rPh>
    <rPh sb="25" eb="27">
      <t>ニンイ</t>
    </rPh>
    <rPh sb="28" eb="30">
      <t>ナマエ</t>
    </rPh>
    <rPh sb="36" eb="37">
      <t>ネン</t>
    </rPh>
    <rPh sb="42" eb="44">
      <t>ヘンコウ</t>
    </rPh>
    <phoneticPr fontId="1"/>
  </si>
  <si>
    <t>・「④今年の付与」は、今年の付与日の到来の有無です。「未」は今年の付与日が未到来の社員、「済」は今年の付与日が到来している社員です。</t>
    <rPh sb="11" eb="13">
      <t>コトシ</t>
    </rPh>
    <rPh sb="14" eb="16">
      <t>フヨ</t>
    </rPh>
    <rPh sb="16" eb="17">
      <t>ビ</t>
    </rPh>
    <rPh sb="18" eb="20">
      <t>トウライ</t>
    </rPh>
    <rPh sb="21" eb="23">
      <t>ウム</t>
    </rPh>
    <rPh sb="27" eb="28">
      <t>ミ</t>
    </rPh>
    <rPh sb="30" eb="32">
      <t>コトシ</t>
    </rPh>
    <rPh sb="33" eb="35">
      <t>フヨ</t>
    </rPh>
    <rPh sb="35" eb="36">
      <t>ビ</t>
    </rPh>
    <rPh sb="37" eb="40">
      <t>ミトウライ</t>
    </rPh>
    <rPh sb="41" eb="43">
      <t>シャイン</t>
    </rPh>
    <rPh sb="45" eb="46">
      <t>スミ</t>
    </rPh>
    <rPh sb="48" eb="50">
      <t>コトシ</t>
    </rPh>
    <rPh sb="51" eb="53">
      <t>フヨ</t>
    </rPh>
    <rPh sb="53" eb="54">
      <t>ビ</t>
    </rPh>
    <rPh sb="55" eb="57">
      <t>トウライ</t>
    </rPh>
    <rPh sb="61" eb="63">
      <t>シャイン</t>
    </rPh>
    <phoneticPr fontId="1"/>
  </si>
  <si>
    <t>・「②今年度付与日数」は、今年の付与日に新たに付与される日数です。</t>
    <rPh sb="3" eb="5">
      <t>コトシ</t>
    </rPh>
    <rPh sb="6" eb="8">
      <t>フヨ</t>
    </rPh>
    <rPh sb="13" eb="15">
      <t>コトシ</t>
    </rPh>
    <rPh sb="16" eb="19">
      <t>フヨビ</t>
    </rPh>
    <rPh sb="20" eb="21">
      <t>アラ</t>
    </rPh>
    <rPh sb="23" eb="25">
      <t>フヨ</t>
    </rPh>
    <rPh sb="28" eb="30">
      <t>ニッスウ</t>
    </rPh>
    <phoneticPr fontId="1"/>
  </si>
  <si>
    <t>・「③今年付与日数」は、今年の付与日に新たに付与される日数です。付与日が到来したときに自動的に残日数に反映されます。</t>
    <rPh sb="3" eb="5">
      <t>コトシ</t>
    </rPh>
    <rPh sb="5" eb="7">
      <t>フヨ</t>
    </rPh>
    <rPh sb="12" eb="14">
      <t>コトシ</t>
    </rPh>
    <rPh sb="15" eb="18">
      <t>フヨビ</t>
    </rPh>
    <rPh sb="19" eb="20">
      <t>アラ</t>
    </rPh>
    <rPh sb="22" eb="24">
      <t>フヨ</t>
    </rPh>
    <rPh sb="27" eb="29">
      <t>ニッスウ</t>
    </rPh>
    <rPh sb="43" eb="46">
      <t>ジドウテキ</t>
    </rPh>
    <rPh sb="47" eb="48">
      <t>ザン</t>
    </rPh>
    <rPh sb="48" eb="50">
      <t>ニッスウ</t>
    </rPh>
    <rPh sb="51" eb="53">
      <t>ハンエイ</t>
    </rPh>
    <phoneticPr fontId="1"/>
  </si>
  <si>
    <t>・「⑥現在残日数」は、本日時点における残日数です。</t>
    <rPh sb="11" eb="13">
      <t>ホンジツ</t>
    </rPh>
    <rPh sb="13" eb="15">
      <t>ジテン</t>
    </rPh>
    <rPh sb="19" eb="20">
      <t>ザン</t>
    </rPh>
    <rPh sb="20" eb="22">
      <t>ニッスウ</t>
    </rPh>
    <phoneticPr fontId="1"/>
  </si>
  <si>
    <t>自動計算用（編集不可）</t>
    <rPh sb="0" eb="5">
      <t>ジドウケイサンヨウ</t>
    </rPh>
    <rPh sb="6" eb="8">
      <t>ヘンシュウ</t>
    </rPh>
    <rPh sb="8" eb="10">
      <t>フカ</t>
    </rPh>
    <phoneticPr fontId="1"/>
  </si>
  <si>
    <t>翌年シートの①②にコピペ</t>
    <rPh sb="0" eb="2">
      <t>ヨクネン</t>
    </rPh>
    <phoneticPr fontId="1"/>
  </si>
  <si>
    <t>↑翌年シートの①にコピペ</t>
    <rPh sb="1" eb="3">
      <t>ヨクネン</t>
    </rPh>
    <phoneticPr fontId="1"/>
  </si>
  <si>
    <t>今年度
付与日</t>
    <rPh sb="0" eb="2">
      <t>コトシ</t>
    </rPh>
    <rPh sb="2" eb="3">
      <t>ド</t>
    </rPh>
    <rPh sb="4" eb="7">
      <t>フヨビ</t>
    </rPh>
    <phoneticPr fontId="1"/>
  </si>
  <si>
    <t>②前年度
繰越日数
（前年分）</t>
    <rPh sb="3" eb="4">
      <t>ド</t>
    </rPh>
    <rPh sb="11" eb="13">
      <t>ゼンネン</t>
    </rPh>
    <rPh sb="12" eb="13">
      <t>ドシ</t>
    </rPh>
    <rPh sb="13" eb="14">
      <t>ブン</t>
    </rPh>
    <phoneticPr fontId="1"/>
  </si>
  <si>
    <t>③今年度
付与日数</t>
    <rPh sb="1" eb="3">
      <t>コトシ</t>
    </rPh>
    <rPh sb="5" eb="7">
      <t>フヨ</t>
    </rPh>
    <rPh sb="7" eb="9">
      <t>ニッスウ</t>
    </rPh>
    <phoneticPr fontId="1"/>
  </si>
  <si>
    <t>④今年度の付与</t>
    <rPh sb="1" eb="3">
      <t>コトシ</t>
    </rPh>
    <rPh sb="5" eb="7">
      <t>フヨ</t>
    </rPh>
    <phoneticPr fontId="1"/>
  </si>
  <si>
    <t>⑤今年度
取得日数</t>
    <rPh sb="1" eb="3">
      <t>コトシ</t>
    </rPh>
    <rPh sb="5" eb="9">
      <t>シュトクニッスウ</t>
    </rPh>
    <phoneticPr fontId="1"/>
  </si>
  <si>
    <t>⑧翌年繰越日数
（前年度付与分）</t>
    <rPh sb="1" eb="7">
      <t>ヨクネンクリコシニッスウ</t>
    </rPh>
    <rPh sb="9" eb="11">
      <t>ゼンネン</t>
    </rPh>
    <rPh sb="12" eb="14">
      <t>フヨ</t>
    </rPh>
    <rPh sb="14" eb="15">
      <t>ブン</t>
    </rPh>
    <phoneticPr fontId="1"/>
  </si>
  <si>
    <t>⑨翌年繰越日数
（今年度付与分）</t>
    <rPh sb="1" eb="7">
      <t>ヨクネンクリコシニッスウ</t>
    </rPh>
    <rPh sb="9" eb="12">
      <t>コンネンド</t>
    </rPh>
    <rPh sb="12" eb="14">
      <t>フヨ</t>
    </rPh>
    <rPh sb="14" eb="15">
      <t>ブン</t>
    </rPh>
    <phoneticPr fontId="1"/>
  </si>
  <si>
    <t>・「①前年繰越日数（前々年分）」「②前年繰越日数（前年分）」に、手入力や前年シートの「⑦翌年繰越日数（前年付与分）」「⑧翌年繰越日数（今年付与分）」の値をコピペする等によって、前年からの繰越日数を入力してください。</t>
    <rPh sb="3" eb="5">
      <t>ゼンネン</t>
    </rPh>
    <rPh sb="5" eb="7">
      <t>クリコシ</t>
    </rPh>
    <rPh sb="7" eb="9">
      <t>ニッスウ</t>
    </rPh>
    <rPh sb="10" eb="12">
      <t>ゼンゼン</t>
    </rPh>
    <rPh sb="12" eb="14">
      <t>ネンブン</t>
    </rPh>
    <rPh sb="60" eb="62">
      <t>ヨクネン</t>
    </rPh>
    <rPh sb="62" eb="64">
      <t>クリコシ</t>
    </rPh>
    <rPh sb="64" eb="66">
      <t>ニッスウ</t>
    </rPh>
    <rPh sb="67" eb="69">
      <t>コトシ</t>
    </rPh>
    <rPh sb="69" eb="71">
      <t>フヨ</t>
    </rPh>
    <rPh sb="71" eb="72">
      <t>ブン</t>
    </rPh>
    <phoneticPr fontId="1"/>
  </si>
  <si>
    <t>・１シートにつき、基準日から1年間を管理します。複数年管理する場合はその都度新しいシートを作成してください。</t>
    <rPh sb="9" eb="12">
      <t>キジュンビ</t>
    </rPh>
    <rPh sb="15" eb="17">
      <t>ネンカン</t>
    </rPh>
    <rPh sb="18" eb="20">
      <t>カンリ</t>
    </rPh>
    <rPh sb="24" eb="26">
      <t>フクスウ</t>
    </rPh>
    <rPh sb="26" eb="27">
      <t>ネン</t>
    </rPh>
    <rPh sb="27" eb="29">
      <t>カンリ</t>
    </rPh>
    <rPh sb="31" eb="33">
      <t>バアイ</t>
    </rPh>
    <rPh sb="36" eb="38">
      <t>ツド</t>
    </rPh>
    <rPh sb="38" eb="39">
      <t>アタラ</t>
    </rPh>
    <rPh sb="45" eb="47">
      <t>サクセイ</t>
    </rPh>
    <phoneticPr fontId="1"/>
  </si>
  <si>
    <t>・１シートにつき、年管理版は「1/1～12/31」の1年間を、年度管理版は「4/1～3/31」の1年間を管理します。複数年管理する場合はその都度新しいシートを作成してください。</t>
    <rPh sb="9" eb="10">
      <t>ネン</t>
    </rPh>
    <rPh sb="10" eb="12">
      <t>カンリ</t>
    </rPh>
    <rPh sb="12" eb="13">
      <t>バン</t>
    </rPh>
    <rPh sb="27" eb="29">
      <t>ネンカン</t>
    </rPh>
    <rPh sb="31" eb="33">
      <t>ネンド</t>
    </rPh>
    <rPh sb="33" eb="35">
      <t>カンリ</t>
    </rPh>
    <rPh sb="35" eb="36">
      <t>バン</t>
    </rPh>
    <rPh sb="49" eb="51">
      <t>ネンカン</t>
    </rPh>
    <rPh sb="52" eb="54">
      <t>カンリ</t>
    </rPh>
    <phoneticPr fontId="1"/>
  </si>
  <si>
    <t>・作成したシートのB1セルに管理する年（年度）の西暦（例：2022）を入力してください。</t>
    <rPh sb="1" eb="3">
      <t>サクセイ</t>
    </rPh>
    <rPh sb="14" eb="16">
      <t>カンリ</t>
    </rPh>
    <rPh sb="18" eb="19">
      <t>トシ</t>
    </rPh>
    <rPh sb="20" eb="22">
      <t>ネンド</t>
    </rPh>
    <rPh sb="24" eb="26">
      <t>セイレキ</t>
    </rPh>
    <rPh sb="27" eb="28">
      <t>レイ</t>
    </rPh>
    <rPh sb="35" eb="37">
      <t>ニュウリョク</t>
    </rPh>
    <phoneticPr fontId="1"/>
  </si>
  <si>
    <t>①前年度
繰越日数
（前々年分）</t>
    <rPh sb="3" eb="4">
      <t>ド</t>
    </rPh>
    <rPh sb="11" eb="13">
      <t>マエマエ</t>
    </rPh>
    <rPh sb="13" eb="14">
      <t>ドシ</t>
    </rPh>
    <rPh sb="14" eb="1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</si>
</sst>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quot;月&quot;"/>
    <numFmt numFmtId="178" formatCode="0&quot;日&quot;"/>
    <numFmt numFmtId="179" formatCode="#,##0.0;[Red]\-#,##0.0"/>
    <numFmt numFmtId="180" formatCode="0&quot;年度目&quot;"/>
    <numFmt numFmtId="181" formatCode="0&quot;年度目以降&quot;"/>
    <numFmt numFmtId="182" formatCode="0&quot;年&quot;"/>
    <numFmt numFmtId="183" formatCode="0&quot;年6カ月&quot;"/>
    <numFmt numFmtId="184" formatCode="0&quot;年6カ月以降&quot;"/>
    <numFmt numFmtId="185" formatCode="0&quot;年度&quot;"/>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1"/>
      <color theme="0"/>
      <name val="游ゴシック"/>
      <family val="3"/>
      <charset val="128"/>
      <scheme val="minor"/>
    </font>
    <font>
      <b/>
      <sz val="11"/>
      <color theme="1"/>
      <name val="游ゴシック"/>
      <family val="3"/>
      <charset val="128"/>
      <scheme val="minor"/>
    </font>
    <font>
      <b/>
      <sz val="11"/>
      <name val="游ゴシック"/>
      <family val="3"/>
      <charset val="128"/>
      <scheme val="minor"/>
    </font>
    <font>
      <b/>
      <sz val="11"/>
      <color theme="0"/>
      <name val="游ゴシック"/>
      <family val="3"/>
      <charset val="128"/>
      <scheme val="minor"/>
    </font>
    <font>
      <sz val="9"/>
      <color indexed="81"/>
      <name val="MS P ゴシック"/>
      <family val="3"/>
      <charset val="128"/>
    </font>
    <font>
      <sz val="11"/>
      <color theme="1"/>
      <name val="游ゴシック"/>
      <family val="3"/>
      <charset val="128"/>
      <scheme val="minor"/>
    </font>
    <font>
      <sz val="10"/>
      <color theme="0"/>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63">
    <xf numFmtId="0" fontId="0" fillId="0" borderId="0" xfId="0">
      <alignment vertical="center"/>
    </xf>
    <xf numFmtId="0" fontId="0" fillId="3" borderId="1" xfId="0" applyFill="1" applyBorder="1" applyAlignment="1">
      <alignment horizontal="center" vertical="center"/>
    </xf>
    <xf numFmtId="177" fontId="0" fillId="4" borderId="1" xfId="0" applyNumberFormat="1" applyFill="1" applyBorder="1" applyAlignment="1">
      <alignment horizontal="center" vertical="center"/>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38" fontId="4" fillId="2" borderId="1" xfId="1" applyFont="1" applyFill="1" applyBorder="1" applyAlignment="1">
      <alignment horizontal="center" vertical="center" wrapText="1"/>
    </xf>
    <xf numFmtId="0" fontId="0" fillId="0" borderId="4" xfId="0" applyBorder="1">
      <alignment vertical="center"/>
    </xf>
    <xf numFmtId="56" fontId="0" fillId="0" borderId="4" xfId="0" applyNumberFormat="1" applyBorder="1">
      <alignment vertical="center"/>
    </xf>
    <xf numFmtId="0" fontId="3" fillId="0" borderId="1" xfId="0" applyFont="1" applyBorder="1">
      <alignment vertical="center"/>
    </xf>
    <xf numFmtId="179" fontId="3" fillId="0" borderId="1" xfId="1" applyNumberFormat="1" applyFont="1" applyBorder="1">
      <alignment vertical="center"/>
    </xf>
    <xf numFmtId="179" fontId="6" fillId="7" borderId="1" xfId="1" applyNumberFormat="1" applyFont="1" applyFill="1" applyBorder="1">
      <alignment vertical="center"/>
    </xf>
    <xf numFmtId="180" fontId="0" fillId="4" borderId="1" xfId="0" applyNumberFormat="1" applyFill="1" applyBorder="1" applyAlignment="1">
      <alignment horizontal="center" vertical="center"/>
    </xf>
    <xf numFmtId="181" fontId="0" fillId="4" borderId="1" xfId="0" applyNumberFormat="1" applyFill="1" applyBorder="1" applyAlignment="1">
      <alignment horizontal="center" vertical="center"/>
    </xf>
    <xf numFmtId="0" fontId="4" fillId="8" borderId="2" xfId="0" applyFont="1" applyFill="1" applyBorder="1" applyAlignment="1">
      <alignment horizontal="center" vertical="center"/>
    </xf>
    <xf numFmtId="0" fontId="3" fillId="5" borderId="1" xfId="0" applyFont="1" applyFill="1" applyBorder="1" applyProtection="1">
      <alignment vertical="center"/>
      <protection locked="0"/>
    </xf>
    <xf numFmtId="0" fontId="3" fillId="5" borderId="1" xfId="0" applyFont="1" applyFill="1" applyBorder="1" applyAlignment="1" applyProtection="1">
      <alignment horizontal="center" vertical="center"/>
      <protection locked="0"/>
    </xf>
    <xf numFmtId="14" fontId="3" fillId="5" borderId="1" xfId="0" applyNumberFormat="1" applyFont="1" applyFill="1" applyBorder="1" applyProtection="1">
      <alignment vertical="center"/>
      <protection locked="0"/>
    </xf>
    <xf numFmtId="14" fontId="0" fillId="5" borderId="1" xfId="0" applyNumberFormat="1" applyFill="1" applyBorder="1" applyAlignment="1" applyProtection="1">
      <alignment horizontal="center" vertical="center"/>
      <protection locked="0"/>
    </xf>
    <xf numFmtId="179" fontId="3" fillId="5" borderId="1" xfId="1" applyNumberFormat="1" applyFont="1" applyFill="1" applyBorder="1" applyProtection="1">
      <alignment vertical="center"/>
      <protection locked="0"/>
    </xf>
    <xf numFmtId="176" fontId="3" fillId="6" borderId="1" xfId="0" applyNumberFormat="1" applyFont="1" applyFill="1" applyBorder="1" applyAlignment="1" applyProtection="1">
      <alignment horizontal="center" vertical="center"/>
      <protection locked="0"/>
    </xf>
    <xf numFmtId="0" fontId="7" fillId="2" borderId="0" xfId="0" applyFont="1" applyFill="1">
      <alignment vertical="center"/>
    </xf>
    <xf numFmtId="0" fontId="0" fillId="2" borderId="0" xfId="0" applyFill="1">
      <alignment vertical="center"/>
    </xf>
    <xf numFmtId="38" fontId="3" fillId="5" borderId="1" xfId="1" applyFont="1" applyFill="1" applyBorder="1" applyAlignment="1" applyProtection="1">
      <alignment horizontal="center" vertical="center"/>
      <protection locked="0"/>
    </xf>
    <xf numFmtId="0" fontId="5" fillId="4" borderId="0" xfId="0" applyFont="1" applyFill="1">
      <alignment vertical="center"/>
    </xf>
    <xf numFmtId="0" fontId="0" fillId="4" borderId="0" xfId="0" applyFill="1">
      <alignment vertical="center"/>
    </xf>
    <xf numFmtId="182" fontId="0" fillId="5" borderId="1" xfId="1" applyNumberFormat="1" applyFont="1" applyFill="1" applyBorder="1" applyAlignment="1" applyProtection="1">
      <alignment horizontal="center" vertical="center"/>
      <protection locked="0"/>
    </xf>
    <xf numFmtId="14" fontId="0" fillId="0" borderId="1" xfId="0" applyNumberFormat="1" applyBorder="1" applyAlignment="1">
      <alignment horizontal="center" vertical="center"/>
    </xf>
    <xf numFmtId="14" fontId="3" fillId="0" borderId="1" xfId="0" applyNumberFormat="1" applyFont="1" applyBorder="1" applyProtection="1">
      <alignment vertical="center"/>
      <protection locked="0"/>
    </xf>
    <xf numFmtId="38" fontId="3" fillId="0" borderId="1" xfId="1" applyFont="1" applyBorder="1">
      <alignment vertical="center"/>
    </xf>
    <xf numFmtId="183" fontId="0" fillId="4" borderId="1" xfId="0" applyNumberFormat="1" applyFill="1" applyBorder="1" applyAlignment="1">
      <alignment horizontal="center" vertical="center"/>
    </xf>
    <xf numFmtId="184" fontId="0" fillId="4" borderId="1" xfId="0" applyNumberFormat="1" applyFill="1" applyBorder="1" applyAlignment="1">
      <alignment horizontal="center" vertical="center"/>
    </xf>
    <xf numFmtId="0" fontId="0" fillId="0" borderId="0" xfId="0" applyAlignment="1">
      <alignment horizontal="left" vertical="center" indent="2"/>
    </xf>
    <xf numFmtId="14" fontId="0" fillId="5" borderId="1" xfId="0" applyNumberFormat="1" applyFill="1" applyBorder="1" applyAlignment="1">
      <alignment horizontal="center" vertical="center"/>
    </xf>
    <xf numFmtId="38" fontId="4" fillId="2" borderId="1" xfId="1" applyFont="1" applyFill="1" applyBorder="1" applyAlignment="1" applyProtection="1">
      <alignment horizontal="center" vertical="center" wrapText="1"/>
    </xf>
    <xf numFmtId="176" fontId="3" fillId="6" borderId="1" xfId="0" applyNumberFormat="1" applyFont="1" applyFill="1" applyBorder="1" applyAlignment="1">
      <alignment horizontal="center" vertical="center"/>
    </xf>
    <xf numFmtId="0" fontId="3" fillId="5" borderId="1" xfId="0" applyFont="1" applyFill="1" applyBorder="1">
      <alignment vertical="center"/>
    </xf>
    <xf numFmtId="0" fontId="3" fillId="5" borderId="1" xfId="0" applyFont="1" applyFill="1" applyBorder="1" applyAlignment="1">
      <alignment horizontal="center" vertical="center"/>
    </xf>
    <xf numFmtId="14" fontId="3" fillId="5" borderId="1" xfId="0" applyNumberFormat="1" applyFont="1" applyFill="1" applyBorder="1">
      <alignment vertical="center"/>
    </xf>
    <xf numFmtId="38" fontId="3" fillId="5" borderId="1" xfId="1" applyFont="1" applyFill="1" applyBorder="1" applyAlignment="1" applyProtection="1">
      <alignment horizontal="center" vertical="center"/>
    </xf>
    <xf numFmtId="179" fontId="3" fillId="5" borderId="1" xfId="1" applyNumberFormat="1" applyFont="1" applyFill="1" applyBorder="1" applyProtection="1">
      <alignment vertical="center"/>
    </xf>
    <xf numFmtId="179" fontId="3" fillId="0" borderId="1" xfId="1" applyNumberFormat="1" applyFont="1" applyBorder="1" applyProtection="1">
      <alignment vertical="center"/>
    </xf>
    <xf numFmtId="179" fontId="6" fillId="7" borderId="1" xfId="1" applyNumberFormat="1" applyFont="1" applyFill="1" applyBorder="1" applyProtection="1">
      <alignment vertical="center"/>
    </xf>
    <xf numFmtId="0" fontId="0" fillId="0" borderId="0" xfId="0" applyAlignment="1">
      <alignment horizontal="center" vertical="center"/>
    </xf>
    <xf numFmtId="0" fontId="4" fillId="8" borderId="0" xfId="0" applyFont="1" applyFill="1" applyAlignment="1">
      <alignment horizontal="center" vertical="center"/>
    </xf>
    <xf numFmtId="0" fontId="4" fillId="2" borderId="5" xfId="0" applyFont="1" applyFill="1" applyBorder="1" applyAlignment="1">
      <alignment horizontal="center" vertical="center" wrapText="1"/>
    </xf>
    <xf numFmtId="179" fontId="0" fillId="0" borderId="1" xfId="1" applyNumberFormat="1" applyFont="1" applyBorder="1">
      <alignment vertical="center"/>
    </xf>
    <xf numFmtId="179" fontId="0" fillId="0" borderId="1" xfId="0" applyNumberFormat="1" applyBorder="1">
      <alignment vertical="center"/>
    </xf>
    <xf numFmtId="179" fontId="3" fillId="0" borderId="1" xfId="1" applyNumberFormat="1" applyFont="1" applyFill="1" applyBorder="1" applyProtection="1">
      <alignment vertical="center"/>
      <protection locked="0"/>
    </xf>
    <xf numFmtId="179" fontId="3" fillId="0" borderId="1" xfId="1" applyNumberFormat="1" applyFont="1" applyFill="1" applyBorder="1">
      <alignmen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179" fontId="9" fillId="0" borderId="1" xfId="1" applyNumberFormat="1" applyFont="1" applyFill="1" applyBorder="1">
      <alignment vertical="center"/>
    </xf>
    <xf numFmtId="179" fontId="9" fillId="0" borderId="1" xfId="0" applyNumberFormat="1" applyFont="1" applyBorder="1">
      <alignment vertical="center"/>
    </xf>
    <xf numFmtId="179" fontId="3" fillId="0" borderId="1" xfId="1" applyNumberFormat="1" applyFont="1" applyFill="1" applyBorder="1" applyAlignment="1" applyProtection="1">
      <alignment horizontal="center" vertical="center"/>
      <protection locked="0"/>
    </xf>
    <xf numFmtId="0" fontId="10" fillId="2" borderId="3" xfId="0" applyFont="1" applyFill="1" applyBorder="1" applyAlignment="1">
      <alignment horizontal="center" vertical="center" wrapText="1"/>
    </xf>
    <xf numFmtId="0" fontId="11" fillId="0" borderId="0" xfId="2">
      <alignment vertical="center"/>
    </xf>
    <xf numFmtId="0" fontId="0" fillId="0" borderId="0" xfId="0" applyAlignment="1">
      <alignment horizontal="left" vertical="center"/>
    </xf>
    <xf numFmtId="14" fontId="0" fillId="0" borderId="0" xfId="0" applyNumberFormat="1">
      <alignment vertical="center"/>
    </xf>
    <xf numFmtId="185" fontId="0" fillId="5" borderId="1" xfId="1" applyNumberFormat="1" applyFont="1" applyFill="1" applyBorder="1" applyAlignment="1" applyProtection="1">
      <alignment horizontal="center" vertical="center"/>
      <protection locked="0"/>
    </xf>
    <xf numFmtId="0" fontId="0" fillId="0" borderId="0" xfId="0"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11049</xdr:colOff>
      <xdr:row>13</xdr:row>
      <xdr:rowOff>65151</xdr:rowOff>
    </xdr:from>
    <xdr:to>
      <xdr:col>21</xdr:col>
      <xdr:colOff>9525</xdr:colOff>
      <xdr:row>13</xdr:row>
      <xdr:rowOff>228599</xdr:rowOff>
    </xdr:to>
    <xdr:sp macro="" textlink="">
      <xdr:nvSpPr>
        <xdr:cNvPr id="2" name="左中かっこ 1">
          <a:extLst>
            <a:ext uri="{FF2B5EF4-FFF2-40B4-BE49-F238E27FC236}">
              <a16:creationId xmlns:a16="http://schemas.microsoft.com/office/drawing/2014/main" id="{BF38BE56-4009-40BF-BE87-6671EB8FEF89}"/>
            </a:ext>
          </a:extLst>
        </xdr:cNvPr>
        <xdr:cNvSpPr/>
      </xdr:nvSpPr>
      <xdr:spPr>
        <a:xfrm rot="16200000">
          <a:off x="11434763" y="-52388"/>
          <a:ext cx="163448" cy="754227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677799</xdr:colOff>
      <xdr:row>13</xdr:row>
      <xdr:rowOff>65151</xdr:rowOff>
    </xdr:from>
    <xdr:to>
      <xdr:col>22</xdr:col>
      <xdr:colOff>676275</xdr:colOff>
      <xdr:row>13</xdr:row>
      <xdr:rowOff>228599</xdr:rowOff>
    </xdr:to>
    <xdr:sp macro="" textlink="">
      <xdr:nvSpPr>
        <xdr:cNvPr id="2" name="左中かっこ 1">
          <a:extLst>
            <a:ext uri="{FF2B5EF4-FFF2-40B4-BE49-F238E27FC236}">
              <a16:creationId xmlns:a16="http://schemas.microsoft.com/office/drawing/2014/main" id="{C37073D8-2FC6-443B-81F8-5D3FF23D9A95}"/>
            </a:ext>
          </a:extLst>
        </xdr:cNvPr>
        <xdr:cNvSpPr/>
      </xdr:nvSpPr>
      <xdr:spPr>
        <a:xfrm rot="16200000">
          <a:off x="13168313" y="-52388"/>
          <a:ext cx="163448" cy="754227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30100</xdr:colOff>
      <xdr:row>13</xdr:row>
      <xdr:rowOff>27050</xdr:rowOff>
    </xdr:from>
    <xdr:to>
      <xdr:col>7</xdr:col>
      <xdr:colOff>781053</xdr:colOff>
      <xdr:row>13</xdr:row>
      <xdr:rowOff>190497</xdr:rowOff>
    </xdr:to>
    <xdr:sp macro="" textlink="">
      <xdr:nvSpPr>
        <xdr:cNvPr id="3" name="左中かっこ 2">
          <a:extLst>
            <a:ext uri="{FF2B5EF4-FFF2-40B4-BE49-F238E27FC236}">
              <a16:creationId xmlns:a16="http://schemas.microsoft.com/office/drawing/2014/main" id="{2F6F0072-6B6C-48CE-88DB-F424381FC9A0}"/>
            </a:ext>
          </a:extLst>
        </xdr:cNvPr>
        <xdr:cNvSpPr/>
      </xdr:nvSpPr>
      <xdr:spPr>
        <a:xfrm rot="16200000">
          <a:off x="5672140" y="2909885"/>
          <a:ext cx="163447" cy="154152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11050</xdr:colOff>
      <xdr:row>13</xdr:row>
      <xdr:rowOff>85724</xdr:rowOff>
    </xdr:from>
    <xdr:to>
      <xdr:col>25</xdr:col>
      <xdr:colOff>1133475</xdr:colOff>
      <xdr:row>13</xdr:row>
      <xdr:rowOff>238121</xdr:rowOff>
    </xdr:to>
    <xdr:sp macro="" textlink="">
      <xdr:nvSpPr>
        <xdr:cNvPr id="4" name="左中かっこ 3">
          <a:extLst>
            <a:ext uri="{FF2B5EF4-FFF2-40B4-BE49-F238E27FC236}">
              <a16:creationId xmlns:a16="http://schemas.microsoft.com/office/drawing/2014/main" id="{40A96B04-A6C5-421F-995E-AC154DC5A205}"/>
            </a:ext>
          </a:extLst>
        </xdr:cNvPr>
        <xdr:cNvSpPr/>
      </xdr:nvSpPr>
      <xdr:spPr>
        <a:xfrm rot="16200000">
          <a:off x="17912526" y="2596323"/>
          <a:ext cx="152397" cy="22749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il@shl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C343-444C-4BEE-9E0D-AA8EF1F49B9E}">
  <sheetPr codeName="Sheet1"/>
  <dimension ref="A1:Q55"/>
  <sheetViews>
    <sheetView tabSelected="1" workbookViewId="0">
      <selection activeCell="B3" sqref="B3"/>
    </sheetView>
  </sheetViews>
  <sheetFormatPr defaultRowHeight="18.75"/>
  <cols>
    <col min="1" max="1" width="18.75" customWidth="1"/>
    <col min="2" max="2" width="9" bestFit="1" customWidth="1"/>
    <col min="3" max="3" width="2.125" customWidth="1"/>
    <col min="4" max="4" width="18.75" customWidth="1"/>
    <col min="5" max="5" width="9" bestFit="1" customWidth="1"/>
    <col min="6" max="6" width="2.25" customWidth="1"/>
    <col min="7" max="7" width="9.25" customWidth="1"/>
    <col min="8" max="8" width="44.25" bestFit="1" customWidth="1"/>
    <col min="15" max="16" width="10.25" bestFit="1" customWidth="1"/>
  </cols>
  <sheetData>
    <row r="1" spans="1:17">
      <c r="A1" s="23" t="s">
        <v>42</v>
      </c>
      <c r="B1" s="23"/>
      <c r="C1" s="24"/>
      <c r="D1" s="24"/>
      <c r="E1" s="24"/>
      <c r="G1" s="23" t="s">
        <v>47</v>
      </c>
      <c r="H1" s="24"/>
      <c r="I1" s="24"/>
      <c r="J1" s="24"/>
      <c r="K1" s="24"/>
      <c r="L1" s="24"/>
      <c r="M1" s="24"/>
      <c r="N1" s="24"/>
      <c r="O1" s="24"/>
      <c r="P1" s="24"/>
      <c r="Q1" s="24"/>
    </row>
    <row r="2" spans="1:17">
      <c r="A2" t="s">
        <v>27</v>
      </c>
      <c r="G2" t="s">
        <v>28</v>
      </c>
    </row>
    <row r="3" spans="1:17">
      <c r="A3" s="1" t="s">
        <v>6</v>
      </c>
      <c r="B3" s="4">
        <v>4</v>
      </c>
      <c r="G3" s="34" t="s">
        <v>44</v>
      </c>
    </row>
    <row r="4" spans="1:17">
      <c r="G4" s="34" t="s">
        <v>45</v>
      </c>
    </row>
    <row r="5" spans="1:17">
      <c r="A5" t="s">
        <v>7</v>
      </c>
      <c r="D5" t="s">
        <v>18</v>
      </c>
      <c r="G5" t="s">
        <v>29</v>
      </c>
    </row>
    <row r="6" spans="1:17">
      <c r="A6" s="1" t="s">
        <v>4</v>
      </c>
      <c r="B6" s="1" t="s">
        <v>5</v>
      </c>
      <c r="D6" s="1" t="s">
        <v>9</v>
      </c>
      <c r="E6" s="1" t="s">
        <v>5</v>
      </c>
      <c r="G6" t="s">
        <v>41</v>
      </c>
    </row>
    <row r="7" spans="1:17">
      <c r="A7" s="2">
        <f>B3</f>
        <v>4</v>
      </c>
      <c r="B7" s="3">
        <v>10</v>
      </c>
      <c r="D7" s="14">
        <v>2</v>
      </c>
      <c r="E7" s="3">
        <v>11</v>
      </c>
      <c r="G7" t="s">
        <v>46</v>
      </c>
    </row>
    <row r="8" spans="1:17">
      <c r="A8" s="2">
        <f>IF(A7+1&gt;12,A7+1-12,A7+1)</f>
        <v>5</v>
      </c>
      <c r="B8" s="3">
        <v>10</v>
      </c>
      <c r="D8" s="14">
        <v>3</v>
      </c>
      <c r="E8" s="3">
        <v>12</v>
      </c>
    </row>
    <row r="9" spans="1:17">
      <c r="A9" s="2">
        <f t="shared" ref="A9:A18" si="0">IF(A8+1&gt;12,A8+1-12,A8+1)</f>
        <v>6</v>
      </c>
      <c r="B9" s="3">
        <v>10</v>
      </c>
      <c r="D9" s="14">
        <v>4</v>
      </c>
      <c r="E9" s="3">
        <v>14</v>
      </c>
      <c r="G9" s="23" t="s">
        <v>81</v>
      </c>
      <c r="H9" s="24"/>
      <c r="I9" s="24"/>
      <c r="J9" s="24"/>
      <c r="K9" s="24"/>
      <c r="L9" s="24"/>
      <c r="M9" s="24"/>
      <c r="N9" s="24"/>
      <c r="O9" s="24"/>
      <c r="P9" s="24"/>
      <c r="Q9" s="24"/>
    </row>
    <row r="10" spans="1:17">
      <c r="A10" s="2">
        <f t="shared" si="0"/>
        <v>7</v>
      </c>
      <c r="B10" s="3">
        <v>10</v>
      </c>
      <c r="D10" s="14">
        <v>5</v>
      </c>
      <c r="E10" s="3">
        <v>16</v>
      </c>
      <c r="G10" s="26" t="s">
        <v>20</v>
      </c>
      <c r="H10" s="27"/>
      <c r="I10" s="27"/>
      <c r="J10" s="27"/>
      <c r="K10" s="27"/>
      <c r="L10" s="27"/>
      <c r="M10" s="27"/>
      <c r="N10" s="27"/>
      <c r="O10" s="27"/>
      <c r="P10" s="27"/>
      <c r="Q10" s="27"/>
    </row>
    <row r="11" spans="1:17">
      <c r="A11" s="2">
        <f t="shared" si="0"/>
        <v>8</v>
      </c>
      <c r="B11" s="3">
        <v>10</v>
      </c>
      <c r="D11" s="14">
        <v>6</v>
      </c>
      <c r="E11" s="3">
        <v>18</v>
      </c>
      <c r="G11" t="s">
        <v>82</v>
      </c>
    </row>
    <row r="12" spans="1:17">
      <c r="A12" s="2">
        <f t="shared" si="0"/>
        <v>9</v>
      </c>
      <c r="B12" s="3">
        <v>10</v>
      </c>
      <c r="D12" s="15">
        <v>7</v>
      </c>
      <c r="E12" s="3">
        <v>20</v>
      </c>
    </row>
    <row r="13" spans="1:17">
      <c r="A13" s="2">
        <f t="shared" si="0"/>
        <v>10</v>
      </c>
      <c r="B13" s="3">
        <v>9</v>
      </c>
      <c r="G13" s="26" t="s">
        <v>15</v>
      </c>
      <c r="H13" s="27"/>
      <c r="I13" s="27"/>
      <c r="J13" s="27"/>
      <c r="K13" s="27"/>
      <c r="L13" s="27"/>
      <c r="M13" s="27"/>
      <c r="N13" s="27"/>
      <c r="O13" s="27"/>
      <c r="P13" s="27"/>
      <c r="Q13" s="27"/>
    </row>
    <row r="14" spans="1:17">
      <c r="A14" s="2">
        <f t="shared" si="0"/>
        <v>11</v>
      </c>
      <c r="B14" s="3">
        <v>7</v>
      </c>
      <c r="G14" t="s">
        <v>89</v>
      </c>
    </row>
    <row r="15" spans="1:17">
      <c r="A15" s="2">
        <f t="shared" si="0"/>
        <v>12</v>
      </c>
      <c r="B15" s="3">
        <v>5</v>
      </c>
      <c r="G15" t="s">
        <v>105</v>
      </c>
    </row>
    <row r="16" spans="1:17">
      <c r="A16" s="2">
        <f t="shared" si="0"/>
        <v>1</v>
      </c>
      <c r="B16" s="3">
        <v>3</v>
      </c>
      <c r="G16" t="s">
        <v>83</v>
      </c>
    </row>
    <row r="17" spans="1:17">
      <c r="A17" s="2">
        <f t="shared" si="0"/>
        <v>2</v>
      </c>
      <c r="B17" s="3">
        <v>1</v>
      </c>
      <c r="G17" t="s">
        <v>16</v>
      </c>
    </row>
    <row r="18" spans="1:17">
      <c r="A18" s="2">
        <f t="shared" si="0"/>
        <v>3</v>
      </c>
      <c r="B18" s="3">
        <v>0</v>
      </c>
      <c r="G18" t="s">
        <v>84</v>
      </c>
    </row>
    <row r="19" spans="1:17">
      <c r="G19" t="s">
        <v>91</v>
      </c>
    </row>
    <row r="20" spans="1:17">
      <c r="A20" s="23" t="s">
        <v>43</v>
      </c>
      <c r="B20" s="23"/>
      <c r="C20" s="24"/>
      <c r="D20" s="24"/>
      <c r="E20" s="24"/>
      <c r="G20" t="s">
        <v>85</v>
      </c>
    </row>
    <row r="21" spans="1:17">
      <c r="A21" t="s">
        <v>5</v>
      </c>
    </row>
    <row r="22" spans="1:17">
      <c r="A22" s="1" t="s">
        <v>9</v>
      </c>
      <c r="B22" s="1" t="s">
        <v>5</v>
      </c>
      <c r="G22" s="26" t="s">
        <v>86</v>
      </c>
      <c r="H22" s="27"/>
      <c r="I22" s="27"/>
      <c r="J22" s="27"/>
      <c r="K22" s="27"/>
      <c r="L22" s="27"/>
      <c r="M22" s="27"/>
      <c r="N22" s="27"/>
      <c r="O22" s="27"/>
      <c r="P22" s="27"/>
      <c r="Q22" s="27"/>
    </row>
    <row r="23" spans="1:17">
      <c r="A23" s="32">
        <v>0</v>
      </c>
      <c r="B23" s="3">
        <v>10</v>
      </c>
      <c r="G23" t="s">
        <v>33</v>
      </c>
    </row>
    <row r="24" spans="1:17">
      <c r="A24" s="32">
        <v>1</v>
      </c>
      <c r="B24" s="3">
        <v>11</v>
      </c>
      <c r="G24" t="s">
        <v>17</v>
      </c>
    </row>
    <row r="25" spans="1:17">
      <c r="A25" s="32">
        <v>2</v>
      </c>
      <c r="B25" s="3">
        <v>12</v>
      </c>
    </row>
    <row r="26" spans="1:17">
      <c r="A26" s="32">
        <v>3</v>
      </c>
      <c r="B26" s="3">
        <v>14</v>
      </c>
      <c r="G26" s="23" t="s">
        <v>87</v>
      </c>
      <c r="H26" s="24"/>
      <c r="I26" s="24"/>
      <c r="J26" s="24"/>
      <c r="K26" s="24"/>
      <c r="L26" s="24"/>
      <c r="M26" s="24"/>
      <c r="N26" s="24"/>
      <c r="O26" s="24"/>
      <c r="P26" s="24"/>
      <c r="Q26" s="24"/>
    </row>
    <row r="27" spans="1:17">
      <c r="A27" s="32">
        <v>4</v>
      </c>
      <c r="B27" s="3">
        <v>16</v>
      </c>
      <c r="G27" s="26" t="s">
        <v>20</v>
      </c>
      <c r="H27" s="27"/>
      <c r="I27" s="27"/>
      <c r="J27" s="27"/>
      <c r="K27" s="27"/>
      <c r="L27" s="27"/>
      <c r="M27" s="27"/>
      <c r="N27" s="27"/>
      <c r="O27" s="27"/>
      <c r="P27" s="27"/>
      <c r="Q27" s="27"/>
    </row>
    <row r="28" spans="1:17">
      <c r="A28" s="32">
        <v>5</v>
      </c>
      <c r="B28" s="3">
        <v>18</v>
      </c>
      <c r="G28" t="s">
        <v>88</v>
      </c>
    </row>
    <row r="29" spans="1:17">
      <c r="A29" s="33">
        <v>6</v>
      </c>
      <c r="B29" s="3">
        <v>20</v>
      </c>
    </row>
    <row r="30" spans="1:17">
      <c r="G30" s="26" t="s">
        <v>15</v>
      </c>
      <c r="H30" s="27"/>
      <c r="I30" s="27"/>
      <c r="J30" s="27"/>
      <c r="K30" s="27"/>
      <c r="L30" s="27"/>
      <c r="M30" s="27"/>
      <c r="N30" s="27"/>
      <c r="O30" s="27"/>
      <c r="P30" s="27"/>
      <c r="Q30" s="27"/>
    </row>
    <row r="31" spans="1:17">
      <c r="G31" t="s">
        <v>89</v>
      </c>
    </row>
    <row r="32" spans="1:17">
      <c r="G32" t="s">
        <v>106</v>
      </c>
    </row>
    <row r="33" spans="7:17">
      <c r="G33" t="s">
        <v>107</v>
      </c>
    </row>
    <row r="34" spans="7:17">
      <c r="G34" t="s">
        <v>16</v>
      </c>
    </row>
    <row r="35" spans="7:17">
      <c r="G35" t="s">
        <v>104</v>
      </c>
    </row>
    <row r="36" spans="7:17">
      <c r="G36" t="s">
        <v>92</v>
      </c>
    </row>
    <row r="37" spans="7:17">
      <c r="G37" t="s">
        <v>90</v>
      </c>
    </row>
    <row r="38" spans="7:17">
      <c r="G38" t="s">
        <v>93</v>
      </c>
    </row>
    <row r="39" spans="7:17">
      <c r="G39" t="s">
        <v>85</v>
      </c>
    </row>
    <row r="41" spans="7:17">
      <c r="G41" s="26" t="s">
        <v>86</v>
      </c>
      <c r="H41" s="27"/>
      <c r="I41" s="27"/>
      <c r="J41" s="27"/>
      <c r="K41" s="27"/>
      <c r="L41" s="27"/>
      <c r="M41" s="27"/>
      <c r="N41" s="27"/>
      <c r="O41" s="27"/>
      <c r="P41" s="27"/>
      <c r="Q41" s="27"/>
    </row>
    <row r="42" spans="7:17">
      <c r="G42" t="s">
        <v>33</v>
      </c>
    </row>
    <row r="43" spans="7:17">
      <c r="G43" t="s">
        <v>17</v>
      </c>
    </row>
    <row r="45" spans="7:17">
      <c r="G45" s="23" t="s">
        <v>68</v>
      </c>
      <c r="H45" s="24"/>
      <c r="I45" s="24"/>
      <c r="J45" s="24"/>
      <c r="K45" s="24"/>
      <c r="L45" s="24"/>
      <c r="M45" s="24"/>
      <c r="N45" s="24"/>
      <c r="O45" s="24"/>
      <c r="P45" s="24"/>
      <c r="Q45" s="24"/>
    </row>
    <row r="46" spans="7:17">
      <c r="G46" t="s">
        <v>69</v>
      </c>
    </row>
    <row r="47" spans="7:17">
      <c r="G47" t="s">
        <v>70</v>
      </c>
    </row>
    <row r="48" spans="7:17">
      <c r="G48" t="s">
        <v>71</v>
      </c>
    </row>
    <row r="49" spans="7:8">
      <c r="G49" s="45" t="s">
        <v>73</v>
      </c>
      <c r="H49" t="s">
        <v>74</v>
      </c>
    </row>
    <row r="50" spans="7:8">
      <c r="G50" s="45" t="s">
        <v>76</v>
      </c>
      <c r="H50" t="s">
        <v>77</v>
      </c>
    </row>
    <row r="51" spans="7:8">
      <c r="G51" s="45" t="s">
        <v>75</v>
      </c>
      <c r="H51" s="58" t="s">
        <v>72</v>
      </c>
    </row>
    <row r="53" spans="7:8">
      <c r="G53" s="59" t="s">
        <v>80</v>
      </c>
    </row>
    <row r="54" spans="7:8">
      <c r="G54" s="59" t="s">
        <v>79</v>
      </c>
    </row>
    <row r="55" spans="7:8">
      <c r="G55" t="s">
        <v>78</v>
      </c>
    </row>
  </sheetData>
  <phoneticPr fontId="1"/>
  <dataValidations count="2">
    <dataValidation type="whole" allowBlank="1" showInputMessage="1" showErrorMessage="1" sqref="A3:B3" xr:uid="{B7A737EA-C620-4201-A2ED-30EA896B34B7}">
      <formula1>1</formula1>
      <formula2>12</formula2>
    </dataValidation>
    <dataValidation type="whole" allowBlank="1" showInputMessage="1" showErrorMessage="1" sqref="B7:B18 E7:E12 B23:B29" xr:uid="{D5C2CC7A-FC9F-4045-A5AB-2087189E84E5}">
      <formula1>0</formula1>
      <formula2>99</formula2>
    </dataValidation>
  </dataValidations>
  <hyperlinks>
    <hyperlink ref="H51" r:id="rId1" xr:uid="{43763FEC-8B6D-47F1-9588-6ED5A0B7AC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CF40-82E0-40E0-B07D-A3C836A64F3C}">
  <sheetPr codeName="Sheet3"/>
  <dimension ref="A1:W13"/>
  <sheetViews>
    <sheetView zoomScaleNormal="100" workbookViewId="0">
      <pane xSplit="10" ySplit="3" topLeftCell="K4" activePane="bottomRight" state="frozen"/>
      <selection pane="topRight" activeCell="J1" sqref="J1"/>
      <selection pane="bottomLeft" activeCell="A5" sqref="A5"/>
      <selection pane="bottomRight" activeCell="B1" sqref="B1"/>
    </sheetView>
  </sheetViews>
  <sheetFormatPr defaultRowHeight="18.75"/>
  <cols>
    <col min="2" max="2" width="16.25" customWidth="1"/>
    <col min="3" max="3" width="11.375" bestFit="1" customWidth="1"/>
    <col min="4" max="4" width="5.25" bestFit="1" customWidth="1"/>
    <col min="5" max="5" width="7.75" customWidth="1"/>
    <col min="6" max="10" width="10.375" customWidth="1"/>
    <col min="22" max="22" width="3" customWidth="1"/>
    <col min="23" max="23" width="10.375" customWidth="1"/>
  </cols>
  <sheetData>
    <row r="1" spans="1:23">
      <c r="A1" s="1" t="s">
        <v>1</v>
      </c>
      <c r="B1" s="20"/>
    </row>
    <row r="2" spans="1:23" ht="37.5">
      <c r="A2" s="5" t="s">
        <v>2</v>
      </c>
      <c r="B2" s="5" t="s">
        <v>3</v>
      </c>
      <c r="C2" s="5" t="s">
        <v>0</v>
      </c>
      <c r="D2" s="6" t="s">
        <v>24</v>
      </c>
      <c r="E2" s="6" t="s">
        <v>19</v>
      </c>
      <c r="F2" s="6" t="s">
        <v>25</v>
      </c>
      <c r="G2" s="6" t="s">
        <v>26</v>
      </c>
      <c r="H2" s="6" t="s">
        <v>31</v>
      </c>
      <c r="I2" s="6" t="s">
        <v>30</v>
      </c>
      <c r="J2" s="6" t="s">
        <v>10</v>
      </c>
      <c r="K2" s="7" t="s">
        <v>11</v>
      </c>
      <c r="L2" s="8"/>
      <c r="M2" s="8"/>
      <c r="N2" s="8"/>
      <c r="O2" s="8"/>
      <c r="P2" s="8"/>
      <c r="Q2" s="8"/>
      <c r="R2" s="8"/>
      <c r="S2" s="8"/>
      <c r="T2" s="8"/>
      <c r="U2" s="8"/>
      <c r="V2" s="10"/>
      <c r="W2" s="6" t="s">
        <v>48</v>
      </c>
    </row>
    <row r="3" spans="1:23">
      <c r="A3" s="16" t="s">
        <v>13</v>
      </c>
      <c r="B3" s="16" t="s">
        <v>13</v>
      </c>
      <c r="C3" s="16" t="s">
        <v>13</v>
      </c>
      <c r="D3" s="16" t="s">
        <v>14</v>
      </c>
      <c r="E3" s="16" t="s">
        <v>13</v>
      </c>
      <c r="F3" s="16" t="s">
        <v>13</v>
      </c>
      <c r="G3" s="16" t="s">
        <v>14</v>
      </c>
      <c r="H3" s="16" t="s">
        <v>8</v>
      </c>
      <c r="I3" s="16" t="s">
        <v>12</v>
      </c>
      <c r="J3" s="16" t="s">
        <v>32</v>
      </c>
      <c r="K3" s="22"/>
      <c r="L3" s="22"/>
      <c r="M3" s="22"/>
      <c r="N3" s="22"/>
      <c r="O3" s="22"/>
      <c r="P3" s="22"/>
      <c r="Q3" s="22"/>
      <c r="R3" s="22"/>
      <c r="S3" s="22"/>
      <c r="T3" s="22"/>
      <c r="U3" s="22"/>
      <c r="V3" s="10"/>
      <c r="W3" s="16" t="s">
        <v>14</v>
      </c>
    </row>
    <row r="4" spans="1:23">
      <c r="A4" s="38"/>
      <c r="B4" s="39"/>
      <c r="C4" s="40"/>
      <c r="D4" s="11">
        <f t="shared" ref="D4" si="0">IF(OR(C4="",C4&gt;=EDATE($B$1,12)),0,IF(ISERROR(DATEDIF(C4+1,$B$1,"Y")),1,DATEDIF(C4+1,$B$1,"Y")+2))</f>
        <v>0</v>
      </c>
      <c r="E4" s="41"/>
      <c r="F4" s="42"/>
      <c r="G4" s="12">
        <f>IF(E4=1,0,IF(D4=0,0,IF(D4=1,VLOOKUP(MONTH(C4),設定・使い方!$A$7:$B$18,2,FALSE),VLOOKUP(D4,設定・使い方!$D$7:$E$12,2))))</f>
        <v>0</v>
      </c>
      <c r="H4" s="12">
        <f>SUM(F4:G4)</f>
        <v>0</v>
      </c>
      <c r="I4" s="12">
        <f t="shared" ref="I4:I13" si="1">SUM(K4:V4)</f>
        <v>0</v>
      </c>
      <c r="J4" s="13">
        <f t="shared" ref="J4:J13" si="2">H4-I4</f>
        <v>0</v>
      </c>
      <c r="K4" s="21"/>
      <c r="L4" s="21"/>
      <c r="M4" s="21"/>
      <c r="N4" s="21"/>
      <c r="O4" s="21"/>
      <c r="P4" s="21"/>
      <c r="Q4" s="21"/>
      <c r="R4" s="21"/>
      <c r="S4" s="21"/>
      <c r="T4" s="21"/>
      <c r="U4" s="21"/>
      <c r="V4" s="9"/>
      <c r="W4" s="12">
        <f t="shared" ref="W4:W13" si="3">J4-MAX(0,F4-I4)</f>
        <v>0</v>
      </c>
    </row>
    <row r="5" spans="1:23">
      <c r="A5" s="38"/>
      <c r="B5" s="39"/>
      <c r="C5" s="40"/>
      <c r="D5" s="11">
        <f>IF(OR(C5="",C5&gt;=EDATE($B$1,12)),0,IF(ISERROR(DATEDIF(C5+1,$B$1,"Y")),1,DATEDIF(C5+1,$B$1,"Y")+2))</f>
        <v>0</v>
      </c>
      <c r="E5" s="41"/>
      <c r="F5" s="42"/>
      <c r="G5" s="12">
        <f>IF(E5=1,0,IF(D5=0,0,IF(D5=1,VLOOKUP(MONTH(C5),設定・使い方!$A$7:$B$18,2,FALSE),VLOOKUP(D5,設定・使い方!$D$7:$E$12,2))))</f>
        <v>0</v>
      </c>
      <c r="H5" s="12">
        <f t="shared" ref="H5:H12" si="4">SUM(F5:G5)</f>
        <v>0</v>
      </c>
      <c r="I5" s="12">
        <f t="shared" si="1"/>
        <v>0</v>
      </c>
      <c r="J5" s="13">
        <f t="shared" si="2"/>
        <v>0</v>
      </c>
      <c r="K5" s="21"/>
      <c r="L5" s="21"/>
      <c r="M5" s="21"/>
      <c r="N5" s="21"/>
      <c r="O5" s="21"/>
      <c r="P5" s="21"/>
      <c r="Q5" s="21"/>
      <c r="R5" s="21"/>
      <c r="S5" s="21"/>
      <c r="T5" s="21"/>
      <c r="U5" s="21"/>
      <c r="V5" s="9"/>
      <c r="W5" s="12">
        <f t="shared" si="3"/>
        <v>0</v>
      </c>
    </row>
    <row r="6" spans="1:23">
      <c r="A6" s="38"/>
      <c r="B6" s="39"/>
      <c r="C6" s="40"/>
      <c r="D6" s="11">
        <f t="shared" ref="D6:D13" si="5">IF(OR(C6="",C6&gt;=EDATE($B$1,12)),0,IF(ISERROR(DATEDIF(C6+1,$B$1,"Y")),1,DATEDIF(C6+1,$B$1,"Y")+2))</f>
        <v>0</v>
      </c>
      <c r="E6" s="41"/>
      <c r="F6" s="42"/>
      <c r="G6" s="12">
        <f>IF(E6=1,0,IF(D6=0,0,IF(D6=1,VLOOKUP(MONTH(C6),設定・使い方!$A$7:$B$18,2,FALSE),VLOOKUP(D6,設定・使い方!$D$7:$E$12,2))))</f>
        <v>0</v>
      </c>
      <c r="H6" s="12">
        <f t="shared" si="4"/>
        <v>0</v>
      </c>
      <c r="I6" s="12">
        <f t="shared" si="1"/>
        <v>0</v>
      </c>
      <c r="J6" s="13">
        <f t="shared" si="2"/>
        <v>0</v>
      </c>
      <c r="K6" s="21"/>
      <c r="L6" s="21"/>
      <c r="M6" s="21"/>
      <c r="N6" s="21"/>
      <c r="O6" s="21"/>
      <c r="P6" s="21"/>
      <c r="Q6" s="21"/>
      <c r="R6" s="21"/>
      <c r="S6" s="21"/>
      <c r="T6" s="21"/>
      <c r="U6" s="21"/>
      <c r="V6" s="9"/>
      <c r="W6" s="12">
        <f t="shared" si="3"/>
        <v>0</v>
      </c>
    </row>
    <row r="7" spans="1:23">
      <c r="A7" s="38"/>
      <c r="B7" s="39"/>
      <c r="C7" s="40"/>
      <c r="D7" s="11">
        <f t="shared" si="5"/>
        <v>0</v>
      </c>
      <c r="E7" s="41"/>
      <c r="F7" s="42"/>
      <c r="G7" s="12">
        <f>IF(E7=1,0,IF(D7=0,0,IF(D7=1,VLOOKUP(MONTH(C7),設定・使い方!$A$7:$B$18,2,FALSE),VLOOKUP(D7,設定・使い方!$D$7:$E$12,2))))</f>
        <v>0</v>
      </c>
      <c r="H7" s="12">
        <f t="shared" si="4"/>
        <v>0</v>
      </c>
      <c r="I7" s="12">
        <f t="shared" si="1"/>
        <v>0</v>
      </c>
      <c r="J7" s="13">
        <f t="shared" si="2"/>
        <v>0</v>
      </c>
      <c r="K7" s="21"/>
      <c r="L7" s="21"/>
      <c r="M7" s="21"/>
      <c r="N7" s="21"/>
      <c r="O7" s="21"/>
      <c r="P7" s="21"/>
      <c r="Q7" s="21"/>
      <c r="R7" s="21"/>
      <c r="S7" s="21"/>
      <c r="T7" s="21"/>
      <c r="U7" s="21"/>
      <c r="V7" s="9"/>
      <c r="W7" s="12">
        <f t="shared" si="3"/>
        <v>0</v>
      </c>
    </row>
    <row r="8" spans="1:23">
      <c r="A8" s="38"/>
      <c r="B8" s="39"/>
      <c r="C8" s="40"/>
      <c r="D8" s="11">
        <f t="shared" si="5"/>
        <v>0</v>
      </c>
      <c r="E8" s="41"/>
      <c r="F8" s="42"/>
      <c r="G8" s="12">
        <f>IF(E8=1,0,IF(D8=0,0,IF(D8=1,VLOOKUP(MONTH(C8),設定・使い方!$A$7:$B$18,2,FALSE),VLOOKUP(D8,設定・使い方!$D$7:$E$12,2))))</f>
        <v>0</v>
      </c>
      <c r="H8" s="12">
        <f t="shared" si="4"/>
        <v>0</v>
      </c>
      <c r="I8" s="12">
        <f t="shared" si="1"/>
        <v>0</v>
      </c>
      <c r="J8" s="13">
        <f t="shared" si="2"/>
        <v>0</v>
      </c>
      <c r="K8" s="21"/>
      <c r="L8" s="21"/>
      <c r="M8" s="21"/>
      <c r="N8" s="21"/>
      <c r="O8" s="21"/>
      <c r="P8" s="21"/>
      <c r="Q8" s="21"/>
      <c r="R8" s="21"/>
      <c r="S8" s="21"/>
      <c r="T8" s="21"/>
      <c r="U8" s="21"/>
      <c r="V8" s="9"/>
      <c r="W8" s="12">
        <f t="shared" si="3"/>
        <v>0</v>
      </c>
    </row>
    <row r="9" spans="1:23">
      <c r="A9" s="17"/>
      <c r="B9" s="18"/>
      <c r="C9" s="19"/>
      <c r="D9" s="11">
        <f t="shared" si="5"/>
        <v>0</v>
      </c>
      <c r="E9" s="41"/>
      <c r="F9" s="21"/>
      <c r="G9" s="12">
        <f>IF(E9=1,0,IF(D9=0,0,IF(D9=1,VLOOKUP(MONTH(C9),設定・使い方!$A$7:$B$18,2,FALSE),VLOOKUP(D9,設定・使い方!$D$7:$E$12,2))))</f>
        <v>0</v>
      </c>
      <c r="H9" s="12">
        <f t="shared" si="4"/>
        <v>0</v>
      </c>
      <c r="I9" s="12">
        <f t="shared" si="1"/>
        <v>0</v>
      </c>
      <c r="J9" s="13">
        <f t="shared" si="2"/>
        <v>0</v>
      </c>
      <c r="K9" s="21"/>
      <c r="L9" s="21"/>
      <c r="M9" s="21"/>
      <c r="N9" s="21"/>
      <c r="O9" s="21"/>
      <c r="P9" s="21"/>
      <c r="Q9" s="21"/>
      <c r="R9" s="21"/>
      <c r="S9" s="21"/>
      <c r="T9" s="21"/>
      <c r="U9" s="21"/>
      <c r="V9" s="9"/>
      <c r="W9" s="12">
        <f t="shared" si="3"/>
        <v>0</v>
      </c>
    </row>
    <row r="10" spans="1:23">
      <c r="A10" s="17"/>
      <c r="B10" s="18"/>
      <c r="C10" s="19"/>
      <c r="D10" s="11">
        <f t="shared" si="5"/>
        <v>0</v>
      </c>
      <c r="E10" s="25"/>
      <c r="F10" s="21"/>
      <c r="G10" s="12">
        <f>IF(E10=1,0,IF(D10=0,0,IF(D10=1,VLOOKUP(MONTH(C10),設定・使い方!$A$7:$B$18,2,FALSE),VLOOKUP(D10,設定・使い方!$D$7:$E$12,2))))</f>
        <v>0</v>
      </c>
      <c r="H10" s="12">
        <f t="shared" si="4"/>
        <v>0</v>
      </c>
      <c r="I10" s="12">
        <f t="shared" si="1"/>
        <v>0</v>
      </c>
      <c r="J10" s="13">
        <f t="shared" si="2"/>
        <v>0</v>
      </c>
      <c r="K10" s="21"/>
      <c r="L10" s="21"/>
      <c r="M10" s="21"/>
      <c r="N10" s="21"/>
      <c r="O10" s="21"/>
      <c r="P10" s="21"/>
      <c r="Q10" s="21"/>
      <c r="R10" s="21"/>
      <c r="S10" s="21"/>
      <c r="T10" s="21"/>
      <c r="U10" s="21"/>
      <c r="V10" s="9"/>
      <c r="W10" s="12">
        <f t="shared" si="3"/>
        <v>0</v>
      </c>
    </row>
    <row r="11" spans="1:23">
      <c r="A11" s="17"/>
      <c r="B11" s="18"/>
      <c r="C11" s="19"/>
      <c r="D11" s="11">
        <f t="shared" si="5"/>
        <v>0</v>
      </c>
      <c r="E11" s="25"/>
      <c r="F11" s="21"/>
      <c r="G11" s="12">
        <f>IF(E11=1,0,IF(D11=0,0,IF(D11=1,VLOOKUP(MONTH(C11),設定・使い方!$A$7:$B$18,2,FALSE),VLOOKUP(D11,設定・使い方!$D$7:$E$12,2))))</f>
        <v>0</v>
      </c>
      <c r="H11" s="12">
        <f t="shared" si="4"/>
        <v>0</v>
      </c>
      <c r="I11" s="12">
        <f t="shared" si="1"/>
        <v>0</v>
      </c>
      <c r="J11" s="13">
        <f t="shared" si="2"/>
        <v>0</v>
      </c>
      <c r="K11" s="21"/>
      <c r="L11" s="21"/>
      <c r="M11" s="21"/>
      <c r="N11" s="21"/>
      <c r="O11" s="21"/>
      <c r="P11" s="21"/>
      <c r="Q11" s="21"/>
      <c r="R11" s="21"/>
      <c r="S11" s="21"/>
      <c r="T11" s="21"/>
      <c r="U11" s="21"/>
      <c r="V11" s="9"/>
      <c r="W11" s="12">
        <f t="shared" si="3"/>
        <v>0</v>
      </c>
    </row>
    <row r="12" spans="1:23">
      <c r="A12" s="17"/>
      <c r="B12" s="18"/>
      <c r="C12" s="19"/>
      <c r="D12" s="11">
        <f t="shared" si="5"/>
        <v>0</v>
      </c>
      <c r="E12" s="25"/>
      <c r="F12" s="21"/>
      <c r="G12" s="12">
        <f>IF(E12=1,0,IF(D12=0,0,IF(D12=1,VLOOKUP(MONTH(C12),設定・使い方!$A$7:$B$18,2,FALSE),VLOOKUP(D12,設定・使い方!$D$7:$E$12,2))))</f>
        <v>0</v>
      </c>
      <c r="H12" s="12">
        <f t="shared" si="4"/>
        <v>0</v>
      </c>
      <c r="I12" s="12">
        <f t="shared" si="1"/>
        <v>0</v>
      </c>
      <c r="J12" s="13">
        <f t="shared" si="2"/>
        <v>0</v>
      </c>
      <c r="K12" s="21"/>
      <c r="L12" s="21"/>
      <c r="M12" s="21"/>
      <c r="N12" s="21"/>
      <c r="O12" s="21"/>
      <c r="P12" s="21"/>
      <c r="Q12" s="21"/>
      <c r="R12" s="21"/>
      <c r="S12" s="21"/>
      <c r="T12" s="21"/>
      <c r="U12" s="21"/>
      <c r="V12" s="9"/>
      <c r="W12" s="12">
        <f t="shared" si="3"/>
        <v>0</v>
      </c>
    </row>
    <row r="13" spans="1:23">
      <c r="A13" s="17"/>
      <c r="B13" s="18"/>
      <c r="C13" s="19"/>
      <c r="D13" s="11">
        <f t="shared" si="5"/>
        <v>0</v>
      </c>
      <c r="E13" s="25"/>
      <c r="F13" s="21"/>
      <c r="G13" s="12">
        <f>IF(E13=1,0,IF(D13=0,0,IF(D13=1,VLOOKUP(MONTH(C13),設定・使い方!$A$7:$B$18,2,FALSE),VLOOKUP(D13,設定・使い方!$D$7:$E$12,2))))</f>
        <v>0</v>
      </c>
      <c r="H13" s="12">
        <f t="shared" ref="H13" si="6">SUM(F13:G13)</f>
        <v>0</v>
      </c>
      <c r="I13" s="12">
        <f t="shared" si="1"/>
        <v>0</v>
      </c>
      <c r="J13" s="13">
        <f t="shared" si="2"/>
        <v>0</v>
      </c>
      <c r="K13" s="21"/>
      <c r="L13" s="21"/>
      <c r="M13" s="21"/>
      <c r="N13" s="21"/>
      <c r="O13" s="21"/>
      <c r="P13" s="21"/>
      <c r="Q13" s="21"/>
      <c r="R13" s="21"/>
      <c r="S13" s="21"/>
      <c r="T13" s="21"/>
      <c r="U13" s="21"/>
      <c r="V13" s="9"/>
      <c r="W13" s="12">
        <f t="shared" si="3"/>
        <v>0</v>
      </c>
    </row>
  </sheetData>
  <sheetProtection formatCells="0" formatColumns="0" formatRows="0" insertColumns="0" insertRows="0" deleteColumns="0" deleteRows="0" sort="0" autoFilter="0"/>
  <phoneticPr fontId="1"/>
  <dataValidations count="4">
    <dataValidation type="date" operator="greaterThanOrEqual" allowBlank="1" showInputMessage="1" showErrorMessage="1" sqref="K3:U3 C4:C13" xr:uid="{8579E2AE-3083-464C-8628-704C86063865}">
      <formula1>1</formula1>
    </dataValidation>
    <dataValidation type="decimal" operator="greaterThan" allowBlank="1" showInputMessage="1" showErrorMessage="1" sqref="K4:U13" xr:uid="{38CB038D-64D0-4A48-8144-54FF047CD04B}">
      <formula1>0</formula1>
    </dataValidation>
    <dataValidation type="decimal" operator="greaterThanOrEqual" allowBlank="1" showInputMessage="1" showErrorMessage="1" sqref="F4:F13" xr:uid="{670DF68C-0F47-47BD-93CB-0D09384331BC}">
      <formula1>0</formula1>
    </dataValidation>
    <dataValidation type="whole" errorStyle="information" operator="equal" allowBlank="1" showInputMessage="1" showErrorMessage="1" error="出勤率が8割未満などで今年度の年次有給休暇を付与しない場合に1を入力してください。" sqref="E4:E13" xr:uid="{3B41FF96-B8C8-4FDD-B4D0-9E1C62B6AA95}">
      <formula1>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6563-8E92-4708-983A-22469926B19D}">
  <dimension ref="A1:AH13"/>
  <sheetViews>
    <sheetView zoomScaleNormal="100" workbookViewId="0">
      <pane xSplit="12" ySplit="3" topLeftCell="Z4" activePane="bottomRight" state="frozen"/>
      <selection activeCell="F2" sqref="F2"/>
      <selection pane="topRight" activeCell="F2" sqref="F2"/>
      <selection pane="bottomLeft" activeCell="F2" sqref="F2"/>
      <selection pane="bottomRight" activeCell="B1" sqref="B1"/>
    </sheetView>
  </sheetViews>
  <sheetFormatPr defaultRowHeight="18.75"/>
  <cols>
    <col min="2" max="2" width="16.25" customWidth="1"/>
    <col min="3" max="3" width="11.375" bestFit="1" customWidth="1"/>
    <col min="4" max="4" width="11.375" customWidth="1"/>
    <col min="5" max="5" width="5.25" bestFit="1" customWidth="1"/>
    <col min="6" max="6" width="7.125" bestFit="1" customWidth="1"/>
    <col min="7" max="8" width="11" bestFit="1" customWidth="1"/>
    <col min="9" max="9" width="9" bestFit="1" customWidth="1"/>
    <col min="10" max="10" width="9" style="45" customWidth="1"/>
    <col min="12" max="12" width="10.375" customWidth="1"/>
    <col min="24" max="24" width="2.25" customWidth="1"/>
    <col min="25" max="26" width="15.125" bestFit="1" customWidth="1"/>
    <col min="27" max="28" width="9" bestFit="1" customWidth="1"/>
    <col min="31" max="34" width="9" bestFit="1" customWidth="1"/>
  </cols>
  <sheetData>
    <row r="1" spans="1:34">
      <c r="A1" s="1" t="s">
        <v>21</v>
      </c>
      <c r="B1" s="28"/>
      <c r="C1" s="1" t="s">
        <v>22</v>
      </c>
      <c r="D1" s="29">
        <f ca="1">TODAY()</f>
        <v>45336</v>
      </c>
      <c r="G1" s="60"/>
      <c r="AA1" t="s">
        <v>94</v>
      </c>
    </row>
    <row r="2" spans="1:34" ht="56.25">
      <c r="A2" s="5" t="s">
        <v>2</v>
      </c>
      <c r="B2" s="5" t="s">
        <v>3</v>
      </c>
      <c r="C2" s="5" t="s">
        <v>0</v>
      </c>
      <c r="D2" s="6" t="s">
        <v>23</v>
      </c>
      <c r="E2" s="6" t="s">
        <v>24</v>
      </c>
      <c r="F2" s="6" t="s">
        <v>19</v>
      </c>
      <c r="G2" s="57" t="s">
        <v>67</v>
      </c>
      <c r="H2" s="57" t="s">
        <v>57</v>
      </c>
      <c r="I2" s="6" t="s">
        <v>58</v>
      </c>
      <c r="J2" s="6" t="s">
        <v>59</v>
      </c>
      <c r="K2" s="6" t="s">
        <v>60</v>
      </c>
      <c r="L2" s="6" t="s">
        <v>61</v>
      </c>
      <c r="M2" s="7" t="s">
        <v>62</v>
      </c>
      <c r="N2" s="8"/>
      <c r="O2" s="8"/>
      <c r="P2" s="8"/>
      <c r="Q2" s="8"/>
      <c r="R2" s="8"/>
      <c r="S2" s="8"/>
      <c r="T2" s="8"/>
      <c r="U2" s="8"/>
      <c r="V2" s="8"/>
      <c r="W2" s="8"/>
      <c r="X2" s="10"/>
      <c r="Y2" s="47" t="s">
        <v>63</v>
      </c>
      <c r="Z2" s="47" t="s">
        <v>64</v>
      </c>
      <c r="AA2" s="52" t="s">
        <v>56</v>
      </c>
      <c r="AB2" s="52" t="s">
        <v>52</v>
      </c>
      <c r="AC2" s="52" t="s">
        <v>49</v>
      </c>
      <c r="AD2" s="52" t="s">
        <v>53</v>
      </c>
      <c r="AE2" s="52" t="s">
        <v>54</v>
      </c>
      <c r="AF2" s="52" t="s">
        <v>55</v>
      </c>
      <c r="AG2" s="52" t="s">
        <v>52</v>
      </c>
      <c r="AH2" s="52" t="s">
        <v>49</v>
      </c>
    </row>
    <row r="3" spans="1:34">
      <c r="A3" s="16" t="s">
        <v>13</v>
      </c>
      <c r="B3" s="16" t="s">
        <v>13</v>
      </c>
      <c r="C3" s="16" t="s">
        <v>13</v>
      </c>
      <c r="D3" s="16" t="s">
        <v>14</v>
      </c>
      <c r="E3" s="16" t="s">
        <v>14</v>
      </c>
      <c r="F3" s="16" t="s">
        <v>13</v>
      </c>
      <c r="G3" s="16" t="s">
        <v>13</v>
      </c>
      <c r="H3" s="16" t="s">
        <v>13</v>
      </c>
      <c r="I3" s="46" t="s">
        <v>14</v>
      </c>
      <c r="J3" s="46" t="s">
        <v>14</v>
      </c>
      <c r="K3" s="46" t="s">
        <v>14</v>
      </c>
      <c r="L3" s="16" t="s">
        <v>14</v>
      </c>
      <c r="M3" s="22"/>
      <c r="N3" s="22"/>
      <c r="O3" s="22"/>
      <c r="P3" s="22"/>
      <c r="Q3" s="22"/>
      <c r="R3" s="22"/>
      <c r="S3" s="22"/>
      <c r="T3" s="22"/>
      <c r="U3" s="22"/>
      <c r="V3" s="22"/>
      <c r="W3" s="22"/>
      <c r="X3" s="10"/>
      <c r="Y3" s="16" t="s">
        <v>14</v>
      </c>
      <c r="Z3" s="16" t="s">
        <v>14</v>
      </c>
      <c r="AA3" s="53" t="s">
        <v>50</v>
      </c>
      <c r="AB3" s="53" t="s">
        <v>50</v>
      </c>
      <c r="AC3" s="53" t="s">
        <v>50</v>
      </c>
      <c r="AD3" s="53" t="s">
        <v>50</v>
      </c>
      <c r="AE3" s="53" t="s">
        <v>51</v>
      </c>
      <c r="AF3" s="53" t="s">
        <v>51</v>
      </c>
      <c r="AG3" s="53" t="s">
        <v>51</v>
      </c>
      <c r="AH3" s="53" t="s">
        <v>51</v>
      </c>
    </row>
    <row r="4" spans="1:34">
      <c r="A4" s="17"/>
      <c r="B4" s="18"/>
      <c r="C4" s="19"/>
      <c r="D4" s="30" t="str">
        <f>IF(OR($B$1="",C4=""),"-",IF(YEAR(EDATE(C4,6))&gt;=$B$1,IF(YEAR(EDATE(C4,6))&gt;$B$1,"-",EDATE(C4,6)),EDATE(C4,6+($B$1-YEAR(EDATE(C4,6)))*12)))</f>
        <v>-</v>
      </c>
      <c r="E4" s="31">
        <f>IF(D4="-",0,INT((DATEDIF(C4,D4,"M"))/12))</f>
        <v>0</v>
      </c>
      <c r="F4" s="25"/>
      <c r="G4" s="21"/>
      <c r="H4" s="21"/>
      <c r="I4" s="50">
        <f>IF(OR(C4="",F4=1,D4="-"),0,VLOOKUP(E4,設定・使い方!$A$23:$B$29,2,TRUE))</f>
        <v>0</v>
      </c>
      <c r="J4" s="56" t="str">
        <f ca="1">IF($D$1&lt;D4,"未","済")</f>
        <v>未</v>
      </c>
      <c r="K4" s="48">
        <f>SUM(AB4,AG4)</f>
        <v>0</v>
      </c>
      <c r="L4" s="13">
        <f ca="1">IF($D$1&lt;D4,AC4,AH4)</f>
        <v>0</v>
      </c>
      <c r="M4" s="21"/>
      <c r="N4" s="21"/>
      <c r="O4" s="21"/>
      <c r="P4" s="21"/>
      <c r="Q4" s="21"/>
      <c r="R4" s="21"/>
      <c r="S4" s="21"/>
      <c r="T4" s="21"/>
      <c r="U4" s="21"/>
      <c r="V4" s="21"/>
      <c r="W4" s="21"/>
      <c r="X4" s="9"/>
      <c r="Y4" s="49">
        <f>MAX(AD4-AG4,0)</f>
        <v>0</v>
      </c>
      <c r="Z4" s="49">
        <f t="shared" ref="Z4:Z13" ca="1" si="0">AH4-Y4</f>
        <v>0</v>
      </c>
      <c r="AA4" s="50">
        <f t="shared" ref="AA4:AA13" si="1">SUM(G4:H4)</f>
        <v>0</v>
      </c>
      <c r="AB4" s="54">
        <f t="shared" ref="AB4:AB13" si="2">SUMIF(M$3:X$3,"&lt;" &amp;D4,M4:X4)</f>
        <v>0</v>
      </c>
      <c r="AC4" s="50">
        <f t="shared" ref="AC4:AC13" si="3">SUM(G4:H4)-AB4</f>
        <v>0</v>
      </c>
      <c r="AD4" s="55">
        <f>MIN(IF(H4="",0,H4),AC4)</f>
        <v>0</v>
      </c>
      <c r="AE4" s="51">
        <f ca="1">IF(OR(D4="",$D$1&lt;D4),0,I4)</f>
        <v>0</v>
      </c>
      <c r="AF4" s="51">
        <f ca="1">SUM(AD4:AE4)</f>
        <v>0</v>
      </c>
      <c r="AG4" s="54">
        <f t="shared" ref="AG4:AG13" si="4">SUMIF(M$3:X$3,"&gt;=" &amp;D4,M4:X4)</f>
        <v>0</v>
      </c>
      <c r="AH4" s="51">
        <f ca="1">AF4-AG4</f>
        <v>0</v>
      </c>
    </row>
    <row r="5" spans="1:34">
      <c r="A5" s="17"/>
      <c r="B5" s="18"/>
      <c r="C5" s="19"/>
      <c r="D5" s="30" t="str">
        <f t="shared" ref="D5:D13" si="5">IF(OR($B$1="",C5=""),"-",IF(YEAR(EDATE(C5,6))&gt;=$B$1,IF(YEAR(EDATE(C5,6))&gt;$B$1,"-",EDATE(C5,6)),EDATE(C5,6+($B$1-YEAR(EDATE(C5,6)))*12)))</f>
        <v>-</v>
      </c>
      <c r="E5" s="31">
        <f t="shared" ref="E5:E13" si="6">IF(D5="-",0,INT((DATEDIF(C5,D5,"M"))/12))</f>
        <v>0</v>
      </c>
      <c r="F5" s="25"/>
      <c r="G5" s="21"/>
      <c r="H5" s="21"/>
      <c r="I5" s="50">
        <f>IF(OR(C5="",F5=1,D5="-"),0,VLOOKUP(E5,設定・使い方!$A$23:$B$29,2,TRUE))</f>
        <v>0</v>
      </c>
      <c r="J5" s="56" t="str">
        <f t="shared" ref="J5:J13" ca="1" si="7">IF($D$1&lt;D5,"未","済")</f>
        <v>未</v>
      </c>
      <c r="K5" s="48">
        <f t="shared" ref="K5:K13" si="8">SUM(AB5,AG5)</f>
        <v>0</v>
      </c>
      <c r="L5" s="13">
        <f t="shared" ref="L5:L13" ca="1" si="9">IF($D$1&lt;D5,AC5,AH5)</f>
        <v>0</v>
      </c>
      <c r="M5" s="21"/>
      <c r="N5" s="21"/>
      <c r="O5" s="21"/>
      <c r="P5" s="21"/>
      <c r="Q5" s="21"/>
      <c r="R5" s="21"/>
      <c r="S5" s="21"/>
      <c r="T5" s="21"/>
      <c r="U5" s="21"/>
      <c r="V5" s="21"/>
      <c r="W5" s="21"/>
      <c r="X5" s="9"/>
      <c r="Y5" s="49">
        <f t="shared" ref="Y5:Y13" si="10">MAX(AD5-AG5,0)</f>
        <v>0</v>
      </c>
      <c r="Z5" s="49">
        <f t="shared" ca="1" si="0"/>
        <v>0</v>
      </c>
      <c r="AA5" s="50">
        <f t="shared" si="1"/>
        <v>0</v>
      </c>
      <c r="AB5" s="54">
        <f t="shared" si="2"/>
        <v>0</v>
      </c>
      <c r="AC5" s="50">
        <f t="shared" si="3"/>
        <v>0</v>
      </c>
      <c r="AD5" s="55">
        <f t="shared" ref="AD5:AD13" si="11">MIN(IF(H5="",0,H5),AC5)</f>
        <v>0</v>
      </c>
      <c r="AE5" s="51">
        <f t="shared" ref="AE5:AE13" ca="1" si="12">IF(OR(D5="",$D$1&lt;D5),0,I5)</f>
        <v>0</v>
      </c>
      <c r="AF5" s="51">
        <f t="shared" ref="AF5:AF13" ca="1" si="13">SUM(AD5:AE5)</f>
        <v>0</v>
      </c>
      <c r="AG5" s="54">
        <f t="shared" si="4"/>
        <v>0</v>
      </c>
      <c r="AH5" s="51">
        <f t="shared" ref="AH5:AH13" ca="1" si="14">AF5-AG5</f>
        <v>0</v>
      </c>
    </row>
    <row r="6" spans="1:34">
      <c r="A6" s="17"/>
      <c r="B6" s="18"/>
      <c r="C6" s="19"/>
      <c r="D6" s="30" t="str">
        <f t="shared" si="5"/>
        <v>-</v>
      </c>
      <c r="E6" s="31">
        <f t="shared" si="6"/>
        <v>0</v>
      </c>
      <c r="F6" s="25"/>
      <c r="G6" s="21"/>
      <c r="H6" s="21"/>
      <c r="I6" s="50">
        <f>IF(OR(C6="",F6=1,D6="-"),0,VLOOKUP(E6,設定・使い方!$A$23:$B$29,2,TRUE))</f>
        <v>0</v>
      </c>
      <c r="J6" s="56" t="str">
        <f t="shared" ca="1" si="7"/>
        <v>未</v>
      </c>
      <c r="K6" s="48">
        <f t="shared" si="8"/>
        <v>0</v>
      </c>
      <c r="L6" s="13">
        <f t="shared" ca="1" si="9"/>
        <v>0</v>
      </c>
      <c r="M6" s="21"/>
      <c r="N6" s="21"/>
      <c r="O6" s="21"/>
      <c r="P6" s="21"/>
      <c r="Q6" s="21"/>
      <c r="R6" s="21"/>
      <c r="S6" s="21"/>
      <c r="T6" s="21"/>
      <c r="U6" s="21"/>
      <c r="V6" s="21"/>
      <c r="W6" s="21"/>
      <c r="X6" s="9"/>
      <c r="Y6" s="49">
        <f t="shared" si="10"/>
        <v>0</v>
      </c>
      <c r="Z6" s="49">
        <f t="shared" ca="1" si="0"/>
        <v>0</v>
      </c>
      <c r="AA6" s="50">
        <f t="shared" si="1"/>
        <v>0</v>
      </c>
      <c r="AB6" s="54">
        <f t="shared" si="2"/>
        <v>0</v>
      </c>
      <c r="AC6" s="50">
        <f t="shared" si="3"/>
        <v>0</v>
      </c>
      <c r="AD6" s="55">
        <f t="shared" si="11"/>
        <v>0</v>
      </c>
      <c r="AE6" s="51">
        <f t="shared" ca="1" si="12"/>
        <v>0</v>
      </c>
      <c r="AF6" s="51">
        <f t="shared" ca="1" si="13"/>
        <v>0</v>
      </c>
      <c r="AG6" s="54">
        <f t="shared" si="4"/>
        <v>0</v>
      </c>
      <c r="AH6" s="51">
        <f t="shared" ca="1" si="14"/>
        <v>0</v>
      </c>
    </row>
    <row r="7" spans="1:34">
      <c r="A7" s="17"/>
      <c r="B7" s="18"/>
      <c r="C7" s="19"/>
      <c r="D7" s="30" t="str">
        <f t="shared" si="5"/>
        <v>-</v>
      </c>
      <c r="E7" s="31">
        <f t="shared" si="6"/>
        <v>0</v>
      </c>
      <c r="F7" s="25"/>
      <c r="G7" s="21"/>
      <c r="H7" s="21"/>
      <c r="I7" s="50">
        <f>IF(OR(C7="",F7=1,D7="-"),0,VLOOKUP(E7,設定・使い方!$A$23:$B$29,2,TRUE))</f>
        <v>0</v>
      </c>
      <c r="J7" s="56" t="str">
        <f t="shared" ca="1" si="7"/>
        <v>未</v>
      </c>
      <c r="K7" s="48">
        <f t="shared" si="8"/>
        <v>0</v>
      </c>
      <c r="L7" s="13">
        <f t="shared" ca="1" si="9"/>
        <v>0</v>
      </c>
      <c r="M7" s="21"/>
      <c r="N7" s="21"/>
      <c r="O7" s="21"/>
      <c r="P7" s="21"/>
      <c r="Q7" s="21"/>
      <c r="R7" s="21"/>
      <c r="S7" s="21"/>
      <c r="T7" s="21"/>
      <c r="U7" s="21"/>
      <c r="V7" s="21"/>
      <c r="W7" s="21"/>
      <c r="X7" s="9"/>
      <c r="Y7" s="49">
        <f t="shared" si="10"/>
        <v>0</v>
      </c>
      <c r="Z7" s="49">
        <f t="shared" ca="1" si="0"/>
        <v>0</v>
      </c>
      <c r="AA7" s="50">
        <f t="shared" si="1"/>
        <v>0</v>
      </c>
      <c r="AB7" s="54">
        <f t="shared" si="2"/>
        <v>0</v>
      </c>
      <c r="AC7" s="50">
        <f t="shared" si="3"/>
        <v>0</v>
      </c>
      <c r="AD7" s="55">
        <f t="shared" si="11"/>
        <v>0</v>
      </c>
      <c r="AE7" s="51">
        <f t="shared" ca="1" si="12"/>
        <v>0</v>
      </c>
      <c r="AF7" s="51">
        <f t="shared" ca="1" si="13"/>
        <v>0</v>
      </c>
      <c r="AG7" s="54">
        <f t="shared" si="4"/>
        <v>0</v>
      </c>
      <c r="AH7" s="51">
        <f t="shared" ca="1" si="14"/>
        <v>0</v>
      </c>
    </row>
    <row r="8" spans="1:34">
      <c r="A8" s="17"/>
      <c r="B8" s="18"/>
      <c r="C8" s="19"/>
      <c r="D8" s="30" t="str">
        <f t="shared" si="5"/>
        <v>-</v>
      </c>
      <c r="E8" s="31">
        <f t="shared" si="6"/>
        <v>0</v>
      </c>
      <c r="F8" s="25"/>
      <c r="G8" s="21"/>
      <c r="H8" s="21"/>
      <c r="I8" s="50">
        <f>IF(OR(C8="",F8=1,D8="-"),0,VLOOKUP(E8,設定・使い方!$A$23:$B$29,2,TRUE))</f>
        <v>0</v>
      </c>
      <c r="J8" s="56" t="str">
        <f t="shared" ca="1" si="7"/>
        <v>未</v>
      </c>
      <c r="K8" s="48">
        <f t="shared" si="8"/>
        <v>0</v>
      </c>
      <c r="L8" s="13">
        <f t="shared" ca="1" si="9"/>
        <v>0</v>
      </c>
      <c r="M8" s="21"/>
      <c r="N8" s="21"/>
      <c r="O8" s="21"/>
      <c r="P8" s="21"/>
      <c r="Q8" s="21"/>
      <c r="R8" s="21"/>
      <c r="S8" s="21"/>
      <c r="T8" s="21"/>
      <c r="U8" s="21"/>
      <c r="V8" s="21"/>
      <c r="W8" s="21"/>
      <c r="X8" s="9"/>
      <c r="Y8" s="49">
        <f t="shared" si="10"/>
        <v>0</v>
      </c>
      <c r="Z8" s="49">
        <f t="shared" ca="1" si="0"/>
        <v>0</v>
      </c>
      <c r="AA8" s="50">
        <f t="shared" si="1"/>
        <v>0</v>
      </c>
      <c r="AB8" s="54">
        <f t="shared" si="2"/>
        <v>0</v>
      </c>
      <c r="AC8" s="50">
        <f t="shared" si="3"/>
        <v>0</v>
      </c>
      <c r="AD8" s="55">
        <f t="shared" si="11"/>
        <v>0</v>
      </c>
      <c r="AE8" s="51">
        <f t="shared" ca="1" si="12"/>
        <v>0</v>
      </c>
      <c r="AF8" s="51">
        <f t="shared" ca="1" si="13"/>
        <v>0</v>
      </c>
      <c r="AG8" s="54">
        <f t="shared" si="4"/>
        <v>0</v>
      </c>
      <c r="AH8" s="51">
        <f t="shared" ca="1" si="14"/>
        <v>0</v>
      </c>
    </row>
    <row r="9" spans="1:34">
      <c r="A9" s="17"/>
      <c r="B9" s="18"/>
      <c r="C9" s="19"/>
      <c r="D9" s="30" t="str">
        <f t="shared" si="5"/>
        <v>-</v>
      </c>
      <c r="E9" s="31">
        <f t="shared" si="6"/>
        <v>0</v>
      </c>
      <c r="F9" s="25"/>
      <c r="G9" s="21"/>
      <c r="H9" s="21"/>
      <c r="I9" s="50">
        <f>IF(OR(C9="",F9=1,D9="-"),0,VLOOKUP(E9,設定・使い方!$A$23:$B$29,2,TRUE))</f>
        <v>0</v>
      </c>
      <c r="J9" s="56" t="str">
        <f t="shared" ca="1" si="7"/>
        <v>未</v>
      </c>
      <c r="K9" s="48">
        <f t="shared" si="8"/>
        <v>0</v>
      </c>
      <c r="L9" s="13">
        <f t="shared" ca="1" si="9"/>
        <v>0</v>
      </c>
      <c r="M9" s="21"/>
      <c r="N9" s="21"/>
      <c r="O9" s="21"/>
      <c r="P9" s="21"/>
      <c r="Q9" s="21"/>
      <c r="R9" s="21"/>
      <c r="S9" s="21"/>
      <c r="T9" s="21"/>
      <c r="U9" s="21"/>
      <c r="V9" s="21"/>
      <c r="W9" s="21"/>
      <c r="X9" s="9"/>
      <c r="Y9" s="49">
        <f t="shared" si="10"/>
        <v>0</v>
      </c>
      <c r="Z9" s="49">
        <f t="shared" ca="1" si="0"/>
        <v>0</v>
      </c>
      <c r="AA9" s="50">
        <f t="shared" si="1"/>
        <v>0</v>
      </c>
      <c r="AB9" s="54">
        <f t="shared" si="2"/>
        <v>0</v>
      </c>
      <c r="AC9" s="50">
        <f t="shared" si="3"/>
        <v>0</v>
      </c>
      <c r="AD9" s="55">
        <f t="shared" si="11"/>
        <v>0</v>
      </c>
      <c r="AE9" s="51">
        <f t="shared" ca="1" si="12"/>
        <v>0</v>
      </c>
      <c r="AF9" s="51">
        <f t="shared" ca="1" si="13"/>
        <v>0</v>
      </c>
      <c r="AG9" s="54">
        <f t="shared" si="4"/>
        <v>0</v>
      </c>
      <c r="AH9" s="51">
        <f t="shared" ca="1" si="14"/>
        <v>0</v>
      </c>
    </row>
    <row r="10" spans="1:34">
      <c r="A10" s="17"/>
      <c r="B10" s="18"/>
      <c r="C10" s="19"/>
      <c r="D10" s="30" t="str">
        <f t="shared" si="5"/>
        <v>-</v>
      </c>
      <c r="E10" s="31">
        <f t="shared" si="6"/>
        <v>0</v>
      </c>
      <c r="F10" s="25"/>
      <c r="G10" s="21"/>
      <c r="H10" s="21"/>
      <c r="I10" s="50">
        <f>IF(OR(C10="",F10=1,D10="-"),0,VLOOKUP(E10,設定・使い方!$A$23:$B$29,2,TRUE))</f>
        <v>0</v>
      </c>
      <c r="J10" s="56" t="str">
        <f t="shared" ca="1" si="7"/>
        <v>未</v>
      </c>
      <c r="K10" s="48">
        <f t="shared" si="8"/>
        <v>0</v>
      </c>
      <c r="L10" s="13">
        <f t="shared" ca="1" si="9"/>
        <v>0</v>
      </c>
      <c r="M10" s="21"/>
      <c r="N10" s="21"/>
      <c r="O10" s="21"/>
      <c r="P10" s="21"/>
      <c r="Q10" s="21"/>
      <c r="R10" s="21"/>
      <c r="S10" s="21"/>
      <c r="T10" s="21"/>
      <c r="U10" s="21"/>
      <c r="V10" s="21"/>
      <c r="W10" s="21"/>
      <c r="X10" s="9"/>
      <c r="Y10" s="49">
        <f t="shared" si="10"/>
        <v>0</v>
      </c>
      <c r="Z10" s="49">
        <f t="shared" ca="1" si="0"/>
        <v>0</v>
      </c>
      <c r="AA10" s="50">
        <f t="shared" si="1"/>
        <v>0</v>
      </c>
      <c r="AB10" s="54">
        <f t="shared" si="2"/>
        <v>0</v>
      </c>
      <c r="AC10" s="50">
        <f t="shared" si="3"/>
        <v>0</v>
      </c>
      <c r="AD10" s="55">
        <f t="shared" si="11"/>
        <v>0</v>
      </c>
      <c r="AE10" s="51">
        <f t="shared" ca="1" si="12"/>
        <v>0</v>
      </c>
      <c r="AF10" s="51">
        <f t="shared" ca="1" si="13"/>
        <v>0</v>
      </c>
      <c r="AG10" s="54">
        <f t="shared" si="4"/>
        <v>0</v>
      </c>
      <c r="AH10" s="51">
        <f t="shared" ca="1" si="14"/>
        <v>0</v>
      </c>
    </row>
    <row r="11" spans="1:34">
      <c r="A11" s="17"/>
      <c r="B11" s="18"/>
      <c r="C11" s="19"/>
      <c r="D11" s="30" t="str">
        <f t="shared" si="5"/>
        <v>-</v>
      </c>
      <c r="E11" s="31">
        <f t="shared" si="6"/>
        <v>0</v>
      </c>
      <c r="F11" s="25"/>
      <c r="G11" s="21"/>
      <c r="H11" s="21"/>
      <c r="I11" s="50">
        <f>IF(OR(C11="",F11=1,D11="-"),0,VLOOKUP(E11,設定・使い方!$A$23:$B$29,2,TRUE))</f>
        <v>0</v>
      </c>
      <c r="J11" s="56" t="str">
        <f t="shared" ca="1" si="7"/>
        <v>未</v>
      </c>
      <c r="K11" s="48">
        <f t="shared" si="8"/>
        <v>0</v>
      </c>
      <c r="L11" s="13">
        <f t="shared" ca="1" si="9"/>
        <v>0</v>
      </c>
      <c r="M11" s="21"/>
      <c r="N11" s="21"/>
      <c r="O11" s="21"/>
      <c r="P11" s="21"/>
      <c r="Q11" s="21"/>
      <c r="R11" s="21"/>
      <c r="S11" s="21"/>
      <c r="T11" s="21"/>
      <c r="U11" s="21"/>
      <c r="V11" s="21"/>
      <c r="W11" s="21"/>
      <c r="X11" s="9"/>
      <c r="Y11" s="49">
        <f t="shared" si="10"/>
        <v>0</v>
      </c>
      <c r="Z11" s="49">
        <f t="shared" ca="1" si="0"/>
        <v>0</v>
      </c>
      <c r="AA11" s="50">
        <f t="shared" si="1"/>
        <v>0</v>
      </c>
      <c r="AB11" s="54">
        <f t="shared" si="2"/>
        <v>0</v>
      </c>
      <c r="AC11" s="50">
        <f t="shared" si="3"/>
        <v>0</v>
      </c>
      <c r="AD11" s="55">
        <f t="shared" si="11"/>
        <v>0</v>
      </c>
      <c r="AE11" s="51">
        <f t="shared" ca="1" si="12"/>
        <v>0</v>
      </c>
      <c r="AF11" s="51">
        <f t="shared" ca="1" si="13"/>
        <v>0</v>
      </c>
      <c r="AG11" s="54">
        <f t="shared" si="4"/>
        <v>0</v>
      </c>
      <c r="AH11" s="51">
        <f t="shared" ca="1" si="14"/>
        <v>0</v>
      </c>
    </row>
    <row r="12" spans="1:34">
      <c r="A12" s="17"/>
      <c r="B12" s="18"/>
      <c r="C12" s="19"/>
      <c r="D12" s="30" t="str">
        <f t="shared" si="5"/>
        <v>-</v>
      </c>
      <c r="E12" s="31">
        <f t="shared" si="6"/>
        <v>0</v>
      </c>
      <c r="F12" s="25"/>
      <c r="G12" s="21"/>
      <c r="H12" s="21"/>
      <c r="I12" s="50">
        <f>IF(OR(C12="",F12=1,D12="-"),0,VLOOKUP(E12,設定・使い方!$A$23:$B$29,2,TRUE))</f>
        <v>0</v>
      </c>
      <c r="J12" s="56" t="str">
        <f t="shared" ca="1" si="7"/>
        <v>未</v>
      </c>
      <c r="K12" s="48">
        <f t="shared" si="8"/>
        <v>0</v>
      </c>
      <c r="L12" s="13">
        <f t="shared" ca="1" si="9"/>
        <v>0</v>
      </c>
      <c r="M12" s="21"/>
      <c r="N12" s="21"/>
      <c r="O12" s="21"/>
      <c r="P12" s="21"/>
      <c r="Q12" s="21"/>
      <c r="R12" s="21"/>
      <c r="S12" s="21"/>
      <c r="T12" s="21"/>
      <c r="U12" s="21"/>
      <c r="V12" s="21"/>
      <c r="W12" s="21"/>
      <c r="X12" s="9"/>
      <c r="Y12" s="49">
        <f t="shared" si="10"/>
        <v>0</v>
      </c>
      <c r="Z12" s="49">
        <f t="shared" ca="1" si="0"/>
        <v>0</v>
      </c>
      <c r="AA12" s="50">
        <f t="shared" si="1"/>
        <v>0</v>
      </c>
      <c r="AB12" s="54">
        <f t="shared" si="2"/>
        <v>0</v>
      </c>
      <c r="AC12" s="50">
        <f t="shared" si="3"/>
        <v>0</v>
      </c>
      <c r="AD12" s="55">
        <f t="shared" si="11"/>
        <v>0</v>
      </c>
      <c r="AE12" s="51">
        <f t="shared" ca="1" si="12"/>
        <v>0</v>
      </c>
      <c r="AF12" s="51">
        <f t="shared" ca="1" si="13"/>
        <v>0</v>
      </c>
      <c r="AG12" s="54">
        <f t="shared" si="4"/>
        <v>0</v>
      </c>
      <c r="AH12" s="51">
        <f t="shared" ca="1" si="14"/>
        <v>0</v>
      </c>
    </row>
    <row r="13" spans="1:34">
      <c r="A13" s="17"/>
      <c r="B13" s="18"/>
      <c r="C13" s="19"/>
      <c r="D13" s="30" t="str">
        <f t="shared" si="5"/>
        <v>-</v>
      </c>
      <c r="E13" s="31">
        <f t="shared" si="6"/>
        <v>0</v>
      </c>
      <c r="F13" s="25"/>
      <c r="G13" s="21"/>
      <c r="H13" s="21"/>
      <c r="I13" s="50">
        <f>IF(OR(C13="",F13=1,D13="-"),0,VLOOKUP(E13,設定・使い方!$A$23:$B$29,2,TRUE))</f>
        <v>0</v>
      </c>
      <c r="J13" s="56" t="str">
        <f t="shared" ca="1" si="7"/>
        <v>未</v>
      </c>
      <c r="K13" s="48">
        <f t="shared" si="8"/>
        <v>0</v>
      </c>
      <c r="L13" s="13">
        <f t="shared" ca="1" si="9"/>
        <v>0</v>
      </c>
      <c r="M13" s="21"/>
      <c r="N13" s="21"/>
      <c r="O13" s="21"/>
      <c r="P13" s="21"/>
      <c r="Q13" s="21"/>
      <c r="R13" s="21"/>
      <c r="S13" s="21"/>
      <c r="T13" s="21"/>
      <c r="U13" s="21"/>
      <c r="V13" s="21"/>
      <c r="W13" s="21"/>
      <c r="X13" s="9"/>
      <c r="Y13" s="49">
        <f t="shared" si="10"/>
        <v>0</v>
      </c>
      <c r="Z13" s="49">
        <f t="shared" ca="1" si="0"/>
        <v>0</v>
      </c>
      <c r="AA13" s="50">
        <f t="shared" si="1"/>
        <v>0</v>
      </c>
      <c r="AB13" s="54">
        <f t="shared" si="2"/>
        <v>0</v>
      </c>
      <c r="AC13" s="50">
        <f t="shared" si="3"/>
        <v>0</v>
      </c>
      <c r="AD13" s="55">
        <f t="shared" si="11"/>
        <v>0</v>
      </c>
      <c r="AE13" s="51">
        <f t="shared" ca="1" si="12"/>
        <v>0</v>
      </c>
      <c r="AF13" s="51">
        <f t="shared" ca="1" si="13"/>
        <v>0</v>
      </c>
      <c r="AG13" s="54">
        <f t="shared" si="4"/>
        <v>0</v>
      </c>
      <c r="AH13" s="51">
        <f t="shared" ca="1" si="14"/>
        <v>0</v>
      </c>
    </row>
  </sheetData>
  <sheetProtection formatCells="0" formatColumns="0" formatRows="0" insertColumns="0" insertRows="0" deleteColumns="0" deleteRows="0" sort="0" autoFilter="0"/>
  <phoneticPr fontId="1"/>
  <dataValidations count="5">
    <dataValidation type="decimal" operator="greaterThanOrEqual" allowBlank="1" showInputMessage="1" showErrorMessage="1" sqref="G4:I13 AA4:AD13" xr:uid="{0D80B4BE-BE73-423F-B238-B961DE611D13}">
      <formula1>0</formula1>
    </dataValidation>
    <dataValidation type="date" operator="greaterThanOrEqual" allowBlank="1" showInputMessage="1" showErrorMessage="1" sqref="M3:W3 C4:C13" xr:uid="{2E710373-BF26-4751-A53A-173B87EF44E7}">
      <formula1>1</formula1>
    </dataValidation>
    <dataValidation type="decimal" operator="greaterThan" allowBlank="1" showInputMessage="1" showErrorMessage="1" sqref="M4:W13" xr:uid="{46AA9645-34E6-4385-A94F-60A886B43C8E}">
      <formula1>0</formula1>
    </dataValidation>
    <dataValidation operator="greaterThanOrEqual" allowBlank="1" showInputMessage="1" showErrorMessage="1" sqref="J4:J13 D4:D13" xr:uid="{0308ABA9-A719-411A-B996-61F50FD8DB45}"/>
    <dataValidation type="whole" errorStyle="information" operator="equal" allowBlank="1" showInputMessage="1" showErrorMessage="1" error="出勤率が8割未満などで今年度の年次有給休暇を付与しない場合に1を入力してください。" sqref="F4:F13" xr:uid="{71B5903B-F8F0-43B2-B615-DCEEA0E3A731}">
      <formula1>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145E-A379-496F-988B-9338AB82BE02}">
  <sheetPr codeName="Sheet4"/>
  <dimension ref="A1:AH13"/>
  <sheetViews>
    <sheetView zoomScaleNormal="100" workbookViewId="0">
      <pane xSplit="12" ySplit="3" topLeftCell="M4" activePane="bottomRight" state="frozen"/>
      <selection activeCell="F2" sqref="F2"/>
      <selection pane="topRight" activeCell="F2" sqref="F2"/>
      <selection pane="bottomLeft" activeCell="F2" sqref="F2"/>
      <selection pane="bottomRight" activeCell="B1" sqref="B1"/>
    </sheetView>
  </sheetViews>
  <sheetFormatPr defaultRowHeight="18.75"/>
  <cols>
    <col min="2" max="2" width="16.25" customWidth="1"/>
    <col min="3" max="3" width="11.375" bestFit="1" customWidth="1"/>
    <col min="4" max="4" width="11.375" customWidth="1"/>
    <col min="5" max="5" width="5.25" bestFit="1" customWidth="1"/>
    <col min="6" max="6" width="7.125" bestFit="1" customWidth="1"/>
    <col min="7" max="8" width="11" bestFit="1" customWidth="1"/>
    <col min="9" max="9" width="9" bestFit="1" customWidth="1"/>
    <col min="10" max="10" width="9" style="45" customWidth="1"/>
    <col min="12" max="12" width="10.375" customWidth="1"/>
    <col min="24" max="24" width="2.25" customWidth="1"/>
    <col min="25" max="26" width="16" customWidth="1"/>
    <col min="27" max="28" width="9" bestFit="1" customWidth="1"/>
    <col min="31" max="34" width="9" bestFit="1" customWidth="1"/>
  </cols>
  <sheetData>
    <row r="1" spans="1:34">
      <c r="A1" s="1" t="s">
        <v>9</v>
      </c>
      <c r="B1" s="61"/>
      <c r="C1" s="1" t="s">
        <v>22</v>
      </c>
      <c r="D1" s="29">
        <f ca="1">TODAY()</f>
        <v>45336</v>
      </c>
      <c r="G1" s="60"/>
      <c r="AA1" t="s">
        <v>94</v>
      </c>
    </row>
    <row r="2" spans="1:34" ht="56.25">
      <c r="A2" s="5" t="s">
        <v>2</v>
      </c>
      <c r="B2" s="5" t="s">
        <v>3</v>
      </c>
      <c r="C2" s="5" t="s">
        <v>0</v>
      </c>
      <c r="D2" s="6" t="s">
        <v>97</v>
      </c>
      <c r="E2" s="6" t="s">
        <v>24</v>
      </c>
      <c r="F2" s="6" t="s">
        <v>19</v>
      </c>
      <c r="G2" s="57" t="s">
        <v>108</v>
      </c>
      <c r="H2" s="57" t="s">
        <v>98</v>
      </c>
      <c r="I2" s="6" t="s">
        <v>99</v>
      </c>
      <c r="J2" s="6" t="s">
        <v>100</v>
      </c>
      <c r="K2" s="6" t="s">
        <v>101</v>
      </c>
      <c r="L2" s="6" t="s">
        <v>61</v>
      </c>
      <c r="M2" s="7" t="s">
        <v>62</v>
      </c>
      <c r="N2" s="8"/>
      <c r="O2" s="8"/>
      <c r="P2" s="8"/>
      <c r="Q2" s="8"/>
      <c r="R2" s="8"/>
      <c r="S2" s="8"/>
      <c r="T2" s="8"/>
      <c r="U2" s="8"/>
      <c r="V2" s="8"/>
      <c r="W2" s="8"/>
      <c r="X2" s="10"/>
      <c r="Y2" s="47" t="s">
        <v>102</v>
      </c>
      <c r="Z2" s="47" t="s">
        <v>103</v>
      </c>
      <c r="AA2" s="52" t="s">
        <v>56</v>
      </c>
      <c r="AB2" s="52" t="s">
        <v>52</v>
      </c>
      <c r="AC2" s="52" t="s">
        <v>49</v>
      </c>
      <c r="AD2" s="52" t="s">
        <v>53</v>
      </c>
      <c r="AE2" s="52" t="s">
        <v>54</v>
      </c>
      <c r="AF2" s="52" t="s">
        <v>55</v>
      </c>
      <c r="AG2" s="52" t="s">
        <v>52</v>
      </c>
      <c r="AH2" s="52" t="s">
        <v>49</v>
      </c>
    </row>
    <row r="3" spans="1:34">
      <c r="A3" s="16" t="s">
        <v>13</v>
      </c>
      <c r="B3" s="16" t="s">
        <v>13</v>
      </c>
      <c r="C3" s="16" t="s">
        <v>13</v>
      </c>
      <c r="D3" s="16" t="s">
        <v>14</v>
      </c>
      <c r="E3" s="16" t="s">
        <v>14</v>
      </c>
      <c r="F3" s="16" t="s">
        <v>13</v>
      </c>
      <c r="G3" s="16" t="s">
        <v>13</v>
      </c>
      <c r="H3" s="16" t="s">
        <v>13</v>
      </c>
      <c r="I3" s="46" t="s">
        <v>14</v>
      </c>
      <c r="J3" s="46" t="s">
        <v>14</v>
      </c>
      <c r="K3" s="46" t="s">
        <v>14</v>
      </c>
      <c r="L3" s="16" t="s">
        <v>14</v>
      </c>
      <c r="M3" s="22"/>
      <c r="N3" s="22"/>
      <c r="O3" s="22"/>
      <c r="P3" s="22"/>
      <c r="Q3" s="22"/>
      <c r="R3" s="22"/>
      <c r="S3" s="22"/>
      <c r="T3" s="22"/>
      <c r="U3" s="22"/>
      <c r="V3" s="22"/>
      <c r="W3" s="22"/>
      <c r="X3" s="10"/>
      <c r="Y3" s="16" t="s">
        <v>14</v>
      </c>
      <c r="Z3" s="16" t="s">
        <v>14</v>
      </c>
      <c r="AA3" s="53" t="s">
        <v>50</v>
      </c>
      <c r="AB3" s="53" t="s">
        <v>50</v>
      </c>
      <c r="AC3" s="53" t="s">
        <v>50</v>
      </c>
      <c r="AD3" s="53" t="s">
        <v>50</v>
      </c>
      <c r="AE3" s="53" t="s">
        <v>51</v>
      </c>
      <c r="AF3" s="53" t="s">
        <v>51</v>
      </c>
      <c r="AG3" s="53" t="s">
        <v>51</v>
      </c>
      <c r="AH3" s="53" t="s">
        <v>51</v>
      </c>
    </row>
    <row r="4" spans="1:34">
      <c r="A4" s="17"/>
      <c r="B4" s="18"/>
      <c r="C4" s="19"/>
      <c r="D4" s="30" t="str">
        <f t="shared" ref="D4:D13" si="0">IF(OR($B$1="",C4=""),"-",IF(YEAR(EDATE(C4,6))&gt;=$B$1,IF(YEAR(EDATE(C4,3))&gt;$B$1,"-",EDATE(C4,6+($B$1-YEAR(EDATE(C4,3)))*12)),EDATE(C4,6+($B$1-YEAR(EDATE(C4,3)))*12)))</f>
        <v>-</v>
      </c>
      <c r="E4" s="31">
        <f>IF(D4="-",0,INT((DATEDIF(C4,D4,"M"))/12))</f>
        <v>0</v>
      </c>
      <c r="F4" s="25"/>
      <c r="G4" s="21"/>
      <c r="H4" s="21"/>
      <c r="I4" s="50">
        <f>IF(OR(C4="",F4=1,D4="-"),0,VLOOKUP(E4,設定・使い方!$A$23:$B$29,2,TRUE))</f>
        <v>0</v>
      </c>
      <c r="J4" s="56" t="str">
        <f ca="1">IF($D$1&lt;D4,"未","済")</f>
        <v>未</v>
      </c>
      <c r="K4" s="48">
        <f>SUM(AB4,AG4)</f>
        <v>0</v>
      </c>
      <c r="L4" s="13">
        <f ca="1">IF($D$1&lt;D4,AC4,AH4)</f>
        <v>0</v>
      </c>
      <c r="M4" s="21"/>
      <c r="N4" s="21"/>
      <c r="O4" s="21"/>
      <c r="P4" s="21"/>
      <c r="Q4" s="21"/>
      <c r="R4" s="21"/>
      <c r="S4" s="21"/>
      <c r="T4" s="21"/>
      <c r="U4" s="21"/>
      <c r="V4" s="21"/>
      <c r="W4" s="21"/>
      <c r="X4" s="9"/>
      <c r="Y4" s="49">
        <f>MAX(AD4-AG4,0)</f>
        <v>0</v>
      </c>
      <c r="Z4" s="49">
        <f t="shared" ref="Z4" ca="1" si="1">AH4-Y4</f>
        <v>0</v>
      </c>
      <c r="AA4" s="50">
        <f t="shared" ref="AA4" si="2">SUM(G4:H4)</f>
        <v>0</v>
      </c>
      <c r="AB4" s="54">
        <f t="shared" ref="AB4" si="3">SUMIF(M$3:X$3,"&lt;" &amp;D4,M4:X4)</f>
        <v>0</v>
      </c>
      <c r="AC4" s="50">
        <f t="shared" ref="AC4" si="4">SUM(G4:H4)-AB4</f>
        <v>0</v>
      </c>
      <c r="AD4" s="55">
        <f>MIN(IF(H4="",0,H4),AC4)</f>
        <v>0</v>
      </c>
      <c r="AE4" s="51">
        <f ca="1">IF(OR(D4="",$D$1&lt;D4),0,I4)</f>
        <v>0</v>
      </c>
      <c r="AF4" s="51">
        <f ca="1">SUM(AD4:AE4)</f>
        <v>0</v>
      </c>
      <c r="AG4" s="54">
        <f t="shared" ref="AG4" si="5">SUMIF(M$3:X$3,"&gt;=" &amp;D4,M4:X4)</f>
        <v>0</v>
      </c>
      <c r="AH4" s="51">
        <f ca="1">AF4-AG4</f>
        <v>0</v>
      </c>
    </row>
    <row r="5" spans="1:34">
      <c r="A5" s="17"/>
      <c r="B5" s="18"/>
      <c r="C5" s="19"/>
      <c r="D5" s="30" t="str">
        <f t="shared" si="0"/>
        <v>-</v>
      </c>
      <c r="E5" s="31">
        <f t="shared" ref="E5:E13" si="6">IF(D5="-",0,INT((DATEDIF(C5,D5,"M"))/12))</f>
        <v>0</v>
      </c>
      <c r="F5" s="25"/>
      <c r="G5" s="21"/>
      <c r="H5" s="21"/>
      <c r="I5" s="50">
        <f>IF(OR(C5="",F5=1,D5="-"),0,VLOOKUP(E5,設定・使い方!$A$23:$B$29,2,TRUE))</f>
        <v>0</v>
      </c>
      <c r="J5" s="56" t="str">
        <f t="shared" ref="J5:J13" ca="1" si="7">IF($D$1&lt;D5,"未","済")</f>
        <v>未</v>
      </c>
      <c r="K5" s="48">
        <f t="shared" ref="K5:K13" si="8">SUM(AB5,AG5)</f>
        <v>0</v>
      </c>
      <c r="L5" s="13">
        <f t="shared" ref="L5:L13" ca="1" si="9">IF($D$1&lt;D5,AC5,AH5)</f>
        <v>0</v>
      </c>
      <c r="M5" s="21"/>
      <c r="N5" s="21"/>
      <c r="O5" s="21"/>
      <c r="P5" s="21"/>
      <c r="Q5" s="21"/>
      <c r="R5" s="21"/>
      <c r="S5" s="21"/>
      <c r="T5" s="21"/>
      <c r="U5" s="21"/>
      <c r="V5" s="21"/>
      <c r="W5" s="21"/>
      <c r="X5" s="9"/>
      <c r="Y5" s="49">
        <f t="shared" ref="Y5:Y13" si="10">MAX(AD5-AG5,0)</f>
        <v>0</v>
      </c>
      <c r="Z5" s="49">
        <f t="shared" ref="Z5:Z13" ca="1" si="11">AH5-Y5</f>
        <v>0</v>
      </c>
      <c r="AA5" s="50">
        <f t="shared" ref="AA5:AA13" si="12">SUM(G5:H5)</f>
        <v>0</v>
      </c>
      <c r="AB5" s="54">
        <f t="shared" ref="AB5:AB13" si="13">SUMIF(M$3:X$3,"&lt;" &amp;D5,M5:X5)</f>
        <v>0</v>
      </c>
      <c r="AC5" s="50">
        <f t="shared" ref="AC5:AC13" si="14">SUM(G5:H5)-AB5</f>
        <v>0</v>
      </c>
      <c r="AD5" s="55">
        <f t="shared" ref="AD5:AD13" si="15">MIN(IF(H5="",0,H5),AC5)</f>
        <v>0</v>
      </c>
      <c r="AE5" s="51">
        <f t="shared" ref="AE5:AE13" ca="1" si="16">IF(OR(D5="",$D$1&lt;D5),0,I5)</f>
        <v>0</v>
      </c>
      <c r="AF5" s="51">
        <f t="shared" ref="AF5:AF13" ca="1" si="17">SUM(AD5:AE5)</f>
        <v>0</v>
      </c>
      <c r="AG5" s="54">
        <f t="shared" ref="AG5:AG13" si="18">SUMIF(M$3:X$3,"&gt;=" &amp;D5,M5:X5)</f>
        <v>0</v>
      </c>
      <c r="AH5" s="51">
        <f t="shared" ref="AH5:AH13" ca="1" si="19">AF5-AG5</f>
        <v>0</v>
      </c>
    </row>
    <row r="6" spans="1:34">
      <c r="A6" s="17"/>
      <c r="B6" s="18"/>
      <c r="C6" s="19"/>
      <c r="D6" s="30" t="str">
        <f t="shared" si="0"/>
        <v>-</v>
      </c>
      <c r="E6" s="31">
        <f t="shared" si="6"/>
        <v>0</v>
      </c>
      <c r="F6" s="25"/>
      <c r="G6" s="21"/>
      <c r="H6" s="21"/>
      <c r="I6" s="50">
        <f>IF(OR(C6="",F6=1,D6="-"),0,VLOOKUP(E6,設定・使い方!$A$23:$B$29,2,TRUE))</f>
        <v>0</v>
      </c>
      <c r="J6" s="56" t="str">
        <f t="shared" ca="1" si="7"/>
        <v>未</v>
      </c>
      <c r="K6" s="48">
        <f t="shared" si="8"/>
        <v>0</v>
      </c>
      <c r="L6" s="13">
        <f t="shared" ca="1" si="9"/>
        <v>0</v>
      </c>
      <c r="M6" s="21"/>
      <c r="N6" s="21"/>
      <c r="O6" s="21"/>
      <c r="P6" s="21"/>
      <c r="Q6" s="21"/>
      <c r="R6" s="21"/>
      <c r="S6" s="21"/>
      <c r="T6" s="21"/>
      <c r="U6" s="21"/>
      <c r="V6" s="21"/>
      <c r="W6" s="21"/>
      <c r="X6" s="9"/>
      <c r="Y6" s="49">
        <f t="shared" si="10"/>
        <v>0</v>
      </c>
      <c r="Z6" s="49">
        <f t="shared" ca="1" si="11"/>
        <v>0</v>
      </c>
      <c r="AA6" s="50">
        <f t="shared" si="12"/>
        <v>0</v>
      </c>
      <c r="AB6" s="54">
        <f t="shared" si="13"/>
        <v>0</v>
      </c>
      <c r="AC6" s="50">
        <f t="shared" si="14"/>
        <v>0</v>
      </c>
      <c r="AD6" s="55">
        <f t="shared" si="15"/>
        <v>0</v>
      </c>
      <c r="AE6" s="51">
        <f t="shared" ca="1" si="16"/>
        <v>0</v>
      </c>
      <c r="AF6" s="51">
        <f t="shared" ca="1" si="17"/>
        <v>0</v>
      </c>
      <c r="AG6" s="54">
        <f t="shared" si="18"/>
        <v>0</v>
      </c>
      <c r="AH6" s="51">
        <f t="shared" ca="1" si="19"/>
        <v>0</v>
      </c>
    </row>
    <row r="7" spans="1:34">
      <c r="A7" s="17"/>
      <c r="B7" s="18"/>
      <c r="C7" s="19"/>
      <c r="D7" s="30" t="str">
        <f t="shared" si="0"/>
        <v>-</v>
      </c>
      <c r="E7" s="31">
        <f t="shared" si="6"/>
        <v>0</v>
      </c>
      <c r="F7" s="25"/>
      <c r="G7" s="21"/>
      <c r="H7" s="21"/>
      <c r="I7" s="50">
        <f>IF(OR(C7="",F7=1,D7="-"),0,VLOOKUP(E7,設定・使い方!$A$23:$B$29,2,TRUE))</f>
        <v>0</v>
      </c>
      <c r="J7" s="56" t="str">
        <f t="shared" ca="1" si="7"/>
        <v>未</v>
      </c>
      <c r="K7" s="48">
        <f t="shared" si="8"/>
        <v>0</v>
      </c>
      <c r="L7" s="13">
        <f t="shared" ca="1" si="9"/>
        <v>0</v>
      </c>
      <c r="M7" s="21"/>
      <c r="N7" s="21"/>
      <c r="O7" s="21"/>
      <c r="P7" s="21"/>
      <c r="Q7" s="21"/>
      <c r="R7" s="21"/>
      <c r="S7" s="21"/>
      <c r="T7" s="21"/>
      <c r="U7" s="21"/>
      <c r="V7" s="21"/>
      <c r="W7" s="21"/>
      <c r="X7" s="9"/>
      <c r="Y7" s="49">
        <f t="shared" si="10"/>
        <v>0</v>
      </c>
      <c r="Z7" s="49">
        <f t="shared" ca="1" si="11"/>
        <v>0</v>
      </c>
      <c r="AA7" s="50">
        <f t="shared" si="12"/>
        <v>0</v>
      </c>
      <c r="AB7" s="54">
        <f t="shared" si="13"/>
        <v>0</v>
      </c>
      <c r="AC7" s="50">
        <f t="shared" si="14"/>
        <v>0</v>
      </c>
      <c r="AD7" s="55">
        <f t="shared" si="15"/>
        <v>0</v>
      </c>
      <c r="AE7" s="51">
        <f t="shared" ca="1" si="16"/>
        <v>0</v>
      </c>
      <c r="AF7" s="51">
        <f t="shared" ca="1" si="17"/>
        <v>0</v>
      </c>
      <c r="AG7" s="54">
        <f t="shared" si="18"/>
        <v>0</v>
      </c>
      <c r="AH7" s="51">
        <f t="shared" ca="1" si="19"/>
        <v>0</v>
      </c>
    </row>
    <row r="8" spans="1:34">
      <c r="A8" s="17"/>
      <c r="B8" s="18"/>
      <c r="C8" s="19"/>
      <c r="D8" s="30" t="str">
        <f t="shared" si="0"/>
        <v>-</v>
      </c>
      <c r="E8" s="31">
        <f t="shared" si="6"/>
        <v>0</v>
      </c>
      <c r="F8" s="25"/>
      <c r="G8" s="21"/>
      <c r="H8" s="21"/>
      <c r="I8" s="50">
        <f>IF(OR(C8="",F8=1,D8="-"),0,VLOOKUP(E8,設定・使い方!$A$23:$B$29,2,TRUE))</f>
        <v>0</v>
      </c>
      <c r="J8" s="56" t="str">
        <f t="shared" ca="1" si="7"/>
        <v>未</v>
      </c>
      <c r="K8" s="48">
        <f t="shared" si="8"/>
        <v>0</v>
      </c>
      <c r="L8" s="13">
        <f t="shared" ca="1" si="9"/>
        <v>0</v>
      </c>
      <c r="M8" s="21"/>
      <c r="N8" s="21"/>
      <c r="O8" s="21"/>
      <c r="P8" s="21"/>
      <c r="Q8" s="21"/>
      <c r="R8" s="21"/>
      <c r="S8" s="21"/>
      <c r="T8" s="21"/>
      <c r="U8" s="21"/>
      <c r="V8" s="21"/>
      <c r="W8" s="21"/>
      <c r="X8" s="9"/>
      <c r="Y8" s="49">
        <f t="shared" si="10"/>
        <v>0</v>
      </c>
      <c r="Z8" s="49">
        <f t="shared" ca="1" si="11"/>
        <v>0</v>
      </c>
      <c r="AA8" s="50">
        <f t="shared" si="12"/>
        <v>0</v>
      </c>
      <c r="AB8" s="54">
        <f t="shared" si="13"/>
        <v>0</v>
      </c>
      <c r="AC8" s="50">
        <f t="shared" si="14"/>
        <v>0</v>
      </c>
      <c r="AD8" s="55">
        <f t="shared" si="15"/>
        <v>0</v>
      </c>
      <c r="AE8" s="51">
        <f t="shared" ca="1" si="16"/>
        <v>0</v>
      </c>
      <c r="AF8" s="51">
        <f t="shared" ca="1" si="17"/>
        <v>0</v>
      </c>
      <c r="AG8" s="54">
        <f t="shared" si="18"/>
        <v>0</v>
      </c>
      <c r="AH8" s="51">
        <f t="shared" ca="1" si="19"/>
        <v>0</v>
      </c>
    </row>
    <row r="9" spans="1:34">
      <c r="A9" s="17"/>
      <c r="B9" s="18"/>
      <c r="C9" s="19"/>
      <c r="D9" s="30" t="str">
        <f t="shared" si="0"/>
        <v>-</v>
      </c>
      <c r="E9" s="31">
        <f t="shared" si="6"/>
        <v>0</v>
      </c>
      <c r="F9" s="25"/>
      <c r="G9" s="21"/>
      <c r="H9" s="21"/>
      <c r="I9" s="50">
        <f>IF(OR(C9="",F9=1,D9="-"),0,VLOOKUP(E9,設定・使い方!$A$23:$B$29,2,TRUE))</f>
        <v>0</v>
      </c>
      <c r="J9" s="56" t="str">
        <f t="shared" ca="1" si="7"/>
        <v>未</v>
      </c>
      <c r="K9" s="48">
        <f t="shared" si="8"/>
        <v>0</v>
      </c>
      <c r="L9" s="13">
        <f t="shared" ca="1" si="9"/>
        <v>0</v>
      </c>
      <c r="M9" s="21"/>
      <c r="N9" s="21"/>
      <c r="O9" s="21"/>
      <c r="P9" s="21"/>
      <c r="Q9" s="21"/>
      <c r="R9" s="21"/>
      <c r="S9" s="21"/>
      <c r="T9" s="21"/>
      <c r="U9" s="21"/>
      <c r="V9" s="21"/>
      <c r="W9" s="21"/>
      <c r="X9" s="9"/>
      <c r="Y9" s="49">
        <f t="shared" si="10"/>
        <v>0</v>
      </c>
      <c r="Z9" s="49">
        <f t="shared" ca="1" si="11"/>
        <v>0</v>
      </c>
      <c r="AA9" s="50">
        <f t="shared" si="12"/>
        <v>0</v>
      </c>
      <c r="AB9" s="54">
        <f t="shared" si="13"/>
        <v>0</v>
      </c>
      <c r="AC9" s="50">
        <f t="shared" si="14"/>
        <v>0</v>
      </c>
      <c r="AD9" s="55">
        <f t="shared" si="15"/>
        <v>0</v>
      </c>
      <c r="AE9" s="51">
        <f t="shared" ca="1" si="16"/>
        <v>0</v>
      </c>
      <c r="AF9" s="51">
        <f t="shared" ca="1" si="17"/>
        <v>0</v>
      </c>
      <c r="AG9" s="54">
        <f t="shared" si="18"/>
        <v>0</v>
      </c>
      <c r="AH9" s="51">
        <f t="shared" ca="1" si="19"/>
        <v>0</v>
      </c>
    </row>
    <row r="10" spans="1:34">
      <c r="A10" s="17"/>
      <c r="B10" s="18"/>
      <c r="C10" s="19"/>
      <c r="D10" s="30" t="str">
        <f t="shared" si="0"/>
        <v>-</v>
      </c>
      <c r="E10" s="31">
        <f t="shared" si="6"/>
        <v>0</v>
      </c>
      <c r="F10" s="25"/>
      <c r="G10" s="21"/>
      <c r="H10" s="21"/>
      <c r="I10" s="50">
        <f>IF(OR(C10="",F10=1,D10="-"),0,VLOOKUP(E10,設定・使い方!$A$23:$B$29,2,TRUE))</f>
        <v>0</v>
      </c>
      <c r="J10" s="56" t="str">
        <f t="shared" ca="1" si="7"/>
        <v>未</v>
      </c>
      <c r="K10" s="48">
        <f t="shared" si="8"/>
        <v>0</v>
      </c>
      <c r="L10" s="13">
        <f t="shared" ca="1" si="9"/>
        <v>0</v>
      </c>
      <c r="M10" s="21"/>
      <c r="N10" s="21"/>
      <c r="O10" s="21"/>
      <c r="P10" s="21"/>
      <c r="Q10" s="21"/>
      <c r="R10" s="21"/>
      <c r="S10" s="21"/>
      <c r="T10" s="21"/>
      <c r="U10" s="21"/>
      <c r="V10" s="21"/>
      <c r="W10" s="21"/>
      <c r="X10" s="9"/>
      <c r="Y10" s="49">
        <f t="shared" si="10"/>
        <v>0</v>
      </c>
      <c r="Z10" s="49">
        <f t="shared" ca="1" si="11"/>
        <v>0</v>
      </c>
      <c r="AA10" s="50">
        <f t="shared" si="12"/>
        <v>0</v>
      </c>
      <c r="AB10" s="54">
        <f t="shared" si="13"/>
        <v>0</v>
      </c>
      <c r="AC10" s="50">
        <f t="shared" si="14"/>
        <v>0</v>
      </c>
      <c r="AD10" s="55">
        <f t="shared" si="15"/>
        <v>0</v>
      </c>
      <c r="AE10" s="51">
        <f t="shared" ca="1" si="16"/>
        <v>0</v>
      </c>
      <c r="AF10" s="51">
        <f t="shared" ca="1" si="17"/>
        <v>0</v>
      </c>
      <c r="AG10" s="54">
        <f t="shared" si="18"/>
        <v>0</v>
      </c>
      <c r="AH10" s="51">
        <f t="shared" ca="1" si="19"/>
        <v>0</v>
      </c>
    </row>
    <row r="11" spans="1:34">
      <c r="A11" s="17"/>
      <c r="B11" s="18"/>
      <c r="C11" s="19"/>
      <c r="D11" s="30" t="str">
        <f t="shared" si="0"/>
        <v>-</v>
      </c>
      <c r="E11" s="31">
        <f t="shared" si="6"/>
        <v>0</v>
      </c>
      <c r="F11" s="25"/>
      <c r="G11" s="21"/>
      <c r="H11" s="21"/>
      <c r="I11" s="50">
        <f>IF(OR(C11="",F11=1,D11="-"),0,VLOOKUP(E11,設定・使い方!$A$23:$B$29,2,TRUE))</f>
        <v>0</v>
      </c>
      <c r="J11" s="56" t="str">
        <f t="shared" ca="1" si="7"/>
        <v>未</v>
      </c>
      <c r="K11" s="48">
        <f t="shared" si="8"/>
        <v>0</v>
      </c>
      <c r="L11" s="13">
        <f t="shared" ca="1" si="9"/>
        <v>0</v>
      </c>
      <c r="M11" s="21"/>
      <c r="N11" s="21"/>
      <c r="O11" s="21"/>
      <c r="P11" s="21"/>
      <c r="Q11" s="21"/>
      <c r="R11" s="21"/>
      <c r="S11" s="21"/>
      <c r="T11" s="21"/>
      <c r="U11" s="21"/>
      <c r="V11" s="21"/>
      <c r="W11" s="21"/>
      <c r="X11" s="9"/>
      <c r="Y11" s="49">
        <f t="shared" si="10"/>
        <v>0</v>
      </c>
      <c r="Z11" s="49">
        <f t="shared" ca="1" si="11"/>
        <v>0</v>
      </c>
      <c r="AA11" s="50">
        <f t="shared" si="12"/>
        <v>0</v>
      </c>
      <c r="AB11" s="54">
        <f t="shared" si="13"/>
        <v>0</v>
      </c>
      <c r="AC11" s="50">
        <f t="shared" si="14"/>
        <v>0</v>
      </c>
      <c r="AD11" s="55">
        <f t="shared" si="15"/>
        <v>0</v>
      </c>
      <c r="AE11" s="51">
        <f t="shared" ca="1" si="16"/>
        <v>0</v>
      </c>
      <c r="AF11" s="51">
        <f t="shared" ca="1" si="17"/>
        <v>0</v>
      </c>
      <c r="AG11" s="54">
        <f t="shared" si="18"/>
        <v>0</v>
      </c>
      <c r="AH11" s="51">
        <f t="shared" ca="1" si="19"/>
        <v>0</v>
      </c>
    </row>
    <row r="12" spans="1:34">
      <c r="A12" s="17"/>
      <c r="B12" s="18"/>
      <c r="C12" s="19"/>
      <c r="D12" s="30" t="str">
        <f t="shared" si="0"/>
        <v>-</v>
      </c>
      <c r="E12" s="31">
        <f t="shared" si="6"/>
        <v>0</v>
      </c>
      <c r="F12" s="25"/>
      <c r="G12" s="21"/>
      <c r="H12" s="21"/>
      <c r="I12" s="50">
        <f>IF(OR(C12="",F12=1,D12="-"),0,VLOOKUP(E12,設定・使い方!$A$23:$B$29,2,TRUE))</f>
        <v>0</v>
      </c>
      <c r="J12" s="56" t="str">
        <f t="shared" ca="1" si="7"/>
        <v>未</v>
      </c>
      <c r="K12" s="48">
        <f t="shared" si="8"/>
        <v>0</v>
      </c>
      <c r="L12" s="13">
        <f t="shared" ca="1" si="9"/>
        <v>0</v>
      </c>
      <c r="M12" s="21"/>
      <c r="N12" s="21"/>
      <c r="O12" s="21"/>
      <c r="P12" s="21"/>
      <c r="Q12" s="21"/>
      <c r="R12" s="21"/>
      <c r="S12" s="21"/>
      <c r="T12" s="21"/>
      <c r="U12" s="21"/>
      <c r="V12" s="21"/>
      <c r="W12" s="21"/>
      <c r="X12" s="9"/>
      <c r="Y12" s="49">
        <f t="shared" si="10"/>
        <v>0</v>
      </c>
      <c r="Z12" s="49">
        <f t="shared" ca="1" si="11"/>
        <v>0</v>
      </c>
      <c r="AA12" s="50">
        <f t="shared" si="12"/>
        <v>0</v>
      </c>
      <c r="AB12" s="54">
        <f t="shared" si="13"/>
        <v>0</v>
      </c>
      <c r="AC12" s="50">
        <f t="shared" si="14"/>
        <v>0</v>
      </c>
      <c r="AD12" s="55">
        <f t="shared" si="15"/>
        <v>0</v>
      </c>
      <c r="AE12" s="51">
        <f t="shared" ca="1" si="16"/>
        <v>0</v>
      </c>
      <c r="AF12" s="51">
        <f t="shared" ca="1" si="17"/>
        <v>0</v>
      </c>
      <c r="AG12" s="54">
        <f t="shared" si="18"/>
        <v>0</v>
      </c>
      <c r="AH12" s="51">
        <f t="shared" ca="1" si="19"/>
        <v>0</v>
      </c>
    </row>
    <row r="13" spans="1:34">
      <c r="A13" s="17"/>
      <c r="B13" s="18"/>
      <c r="C13" s="19"/>
      <c r="D13" s="30" t="str">
        <f t="shared" si="0"/>
        <v>-</v>
      </c>
      <c r="E13" s="31">
        <f t="shared" si="6"/>
        <v>0</v>
      </c>
      <c r="F13" s="25"/>
      <c r="G13" s="21"/>
      <c r="H13" s="21"/>
      <c r="I13" s="50">
        <f>IF(OR(C13="",F13=1,D13="-"),0,VLOOKUP(E13,設定・使い方!$A$23:$B$29,2,TRUE))</f>
        <v>0</v>
      </c>
      <c r="J13" s="56" t="str">
        <f t="shared" ca="1" si="7"/>
        <v>未</v>
      </c>
      <c r="K13" s="48">
        <f t="shared" si="8"/>
        <v>0</v>
      </c>
      <c r="L13" s="13">
        <f t="shared" ca="1" si="9"/>
        <v>0</v>
      </c>
      <c r="M13" s="21"/>
      <c r="N13" s="21"/>
      <c r="O13" s="21"/>
      <c r="P13" s="21"/>
      <c r="Q13" s="21"/>
      <c r="R13" s="21"/>
      <c r="S13" s="21"/>
      <c r="T13" s="21"/>
      <c r="U13" s="21"/>
      <c r="V13" s="21"/>
      <c r="W13" s="21"/>
      <c r="X13" s="9"/>
      <c r="Y13" s="49">
        <f t="shared" si="10"/>
        <v>0</v>
      </c>
      <c r="Z13" s="49">
        <f t="shared" ca="1" si="11"/>
        <v>0</v>
      </c>
      <c r="AA13" s="50">
        <f t="shared" si="12"/>
        <v>0</v>
      </c>
      <c r="AB13" s="54">
        <f t="shared" si="13"/>
        <v>0</v>
      </c>
      <c r="AC13" s="50">
        <f t="shared" si="14"/>
        <v>0</v>
      </c>
      <c r="AD13" s="55">
        <f t="shared" si="15"/>
        <v>0</v>
      </c>
      <c r="AE13" s="51">
        <f t="shared" ca="1" si="16"/>
        <v>0</v>
      </c>
      <c r="AF13" s="51">
        <f t="shared" ca="1" si="17"/>
        <v>0</v>
      </c>
      <c r="AG13" s="54">
        <f t="shared" si="18"/>
        <v>0</v>
      </c>
      <c r="AH13" s="51">
        <f t="shared" ca="1" si="19"/>
        <v>0</v>
      </c>
    </row>
  </sheetData>
  <sheetProtection formatCells="0" formatColumns="0" formatRows="0" insertColumns="0" insertRows="0" deleteColumns="0" deleteRows="0" sort="0" autoFilter="0"/>
  <phoneticPr fontId="1"/>
  <dataValidations count="5">
    <dataValidation type="whole" errorStyle="information" operator="equal" allowBlank="1" showInputMessage="1" showErrorMessage="1" error="出勤率が8割未満などで今年度の年次有給休暇を付与しない場合に1を入力してください。" sqref="F4:F13" xr:uid="{956C7B9A-D6A4-44D6-9720-26234C74E939}">
      <formula1>1</formula1>
    </dataValidation>
    <dataValidation operator="greaterThanOrEqual" allowBlank="1" showInputMessage="1" showErrorMessage="1" sqref="J4:J13 D4:D13" xr:uid="{56A7988F-714B-4E63-B023-524879A5D22E}"/>
    <dataValidation type="decimal" operator="greaterThan" allowBlank="1" showInputMessage="1" showErrorMessage="1" sqref="M4:W13" xr:uid="{8CB5EA26-EE0E-43E8-B457-F127AEEAF3A7}">
      <formula1>0</formula1>
    </dataValidation>
    <dataValidation type="date" operator="greaterThanOrEqual" allowBlank="1" showInputMessage="1" showErrorMessage="1" sqref="M3:W3 C4:C13" xr:uid="{92673D56-3988-407F-B146-6091A94EE8F3}">
      <formula1>1</formula1>
    </dataValidation>
    <dataValidation type="decimal" operator="greaterThanOrEqual" allowBlank="1" showInputMessage="1" showErrorMessage="1" sqref="G4:I13 AA4:AD13" xr:uid="{18C5EAB4-6F40-4376-B0AB-112E2CAC3C50}">
      <formula1>0</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3035-9789-4DC1-AA7E-DB07341ED544}">
  <sheetPr codeName="Sheet2"/>
  <dimension ref="A1:W15"/>
  <sheetViews>
    <sheetView zoomScaleNormal="100" workbookViewId="0">
      <selection activeCell="W16" sqref="W16"/>
    </sheetView>
  </sheetViews>
  <sheetFormatPr defaultRowHeight="18.75"/>
  <cols>
    <col min="2" max="2" width="16.25" customWidth="1"/>
    <col min="3" max="3" width="11.375" bestFit="1" customWidth="1"/>
    <col min="4" max="4" width="5.25" bestFit="1" customWidth="1"/>
    <col min="5" max="5" width="7.75" customWidth="1"/>
    <col min="6" max="10" width="10.375" customWidth="1"/>
    <col min="22" max="22" width="2" customWidth="1"/>
  </cols>
  <sheetData>
    <row r="1" spans="1:23">
      <c r="A1" s="1" t="s">
        <v>1</v>
      </c>
      <c r="B1" s="35">
        <v>44652</v>
      </c>
    </row>
    <row r="2" spans="1:23" ht="37.5">
      <c r="A2" s="5" t="s">
        <v>2</v>
      </c>
      <c r="B2" s="5" t="s">
        <v>3</v>
      </c>
      <c r="C2" s="5" t="s">
        <v>0</v>
      </c>
      <c r="D2" s="6" t="s">
        <v>24</v>
      </c>
      <c r="E2" s="6" t="s">
        <v>19</v>
      </c>
      <c r="F2" s="6" t="s">
        <v>25</v>
      </c>
      <c r="G2" s="6" t="s">
        <v>26</v>
      </c>
      <c r="H2" s="6" t="s">
        <v>31</v>
      </c>
      <c r="I2" s="6" t="s">
        <v>30</v>
      </c>
      <c r="J2" s="6" t="s">
        <v>10</v>
      </c>
      <c r="K2" s="7" t="s">
        <v>11</v>
      </c>
      <c r="L2" s="36"/>
      <c r="M2" s="36"/>
      <c r="N2" s="36"/>
      <c r="O2" s="36"/>
      <c r="P2" s="36"/>
      <c r="Q2" s="36"/>
      <c r="R2" s="36"/>
      <c r="S2" s="36"/>
      <c r="T2" s="36"/>
      <c r="U2" s="36"/>
      <c r="V2" s="10"/>
      <c r="W2" s="6" t="s">
        <v>48</v>
      </c>
    </row>
    <row r="3" spans="1:23">
      <c r="A3" s="16" t="s">
        <v>13</v>
      </c>
      <c r="B3" s="16" t="s">
        <v>13</v>
      </c>
      <c r="C3" s="16" t="s">
        <v>13</v>
      </c>
      <c r="D3" s="16" t="s">
        <v>14</v>
      </c>
      <c r="E3" s="16" t="s">
        <v>13</v>
      </c>
      <c r="F3" s="16" t="s">
        <v>13</v>
      </c>
      <c r="G3" s="16" t="s">
        <v>14</v>
      </c>
      <c r="H3" s="16" t="s">
        <v>8</v>
      </c>
      <c r="I3" s="16" t="s">
        <v>12</v>
      </c>
      <c r="J3" s="16" t="s">
        <v>32</v>
      </c>
      <c r="K3" s="37">
        <v>44671</v>
      </c>
      <c r="L3" s="37">
        <v>44676</v>
      </c>
      <c r="M3" s="37">
        <v>44722</v>
      </c>
      <c r="N3" s="37">
        <v>44706</v>
      </c>
      <c r="O3" s="37"/>
      <c r="P3" s="37"/>
      <c r="Q3" s="37"/>
      <c r="R3" s="37"/>
      <c r="S3" s="37"/>
      <c r="T3" s="37"/>
      <c r="U3" s="37"/>
      <c r="V3" s="10"/>
      <c r="W3" s="16" t="s">
        <v>14</v>
      </c>
    </row>
    <row r="4" spans="1:23">
      <c r="A4" s="38">
        <v>1</v>
      </c>
      <c r="B4" s="39" t="s">
        <v>34</v>
      </c>
      <c r="C4" s="40">
        <v>42125</v>
      </c>
      <c r="D4" s="11">
        <f t="shared" ref="D4" si="0">IF(OR(C4="",C4&gt;=EDATE($B$1,12)),0,IF(ISERROR(DATEDIF(C4+1,$B$1,"Y")),1,DATEDIF(C4+1,$B$1,"Y")+2))</f>
        <v>8</v>
      </c>
      <c r="E4" s="41"/>
      <c r="F4" s="42">
        <v>18</v>
      </c>
      <c r="G4" s="43">
        <f>IF(E4=1,0,IF(D4=0,0,IF(D4=1,VLOOKUP(MONTH(C4),設定・使い方!$A$7:$B$18,2,FALSE),VLOOKUP(D4,設定・使い方!$D$7:$E$12,2))))</f>
        <v>20</v>
      </c>
      <c r="H4" s="43">
        <f>SUM(F4:G4)</f>
        <v>38</v>
      </c>
      <c r="I4" s="43">
        <f t="shared" ref="I4:I12" si="1">SUM(K4:V4)</f>
        <v>3</v>
      </c>
      <c r="J4" s="44">
        <f t="shared" ref="J4:J12" si="2">H4-I4</f>
        <v>35</v>
      </c>
      <c r="K4" s="42">
        <v>1</v>
      </c>
      <c r="L4" s="42"/>
      <c r="M4" s="42">
        <v>2</v>
      </c>
      <c r="N4" s="42"/>
      <c r="O4" s="42"/>
      <c r="P4" s="42"/>
      <c r="Q4" s="42"/>
      <c r="R4" s="42"/>
      <c r="S4" s="42"/>
      <c r="T4" s="42"/>
      <c r="U4" s="42"/>
      <c r="V4" s="9"/>
      <c r="W4" s="12">
        <f t="shared" ref="W4:W13" si="3">J4-MAX(0,F4-I4)</f>
        <v>20</v>
      </c>
    </row>
    <row r="5" spans="1:23">
      <c r="A5" s="38">
        <v>2</v>
      </c>
      <c r="B5" s="39" t="s">
        <v>35</v>
      </c>
      <c r="C5" s="40">
        <v>43435</v>
      </c>
      <c r="D5" s="11">
        <f>IF(OR(C5="",C5&gt;=EDATE($B$1,12)),0,IF(ISERROR(DATEDIF(C5+1,$B$1,"Y")),1,DATEDIF(C5+1,$B$1,"Y")+2))</f>
        <v>5</v>
      </c>
      <c r="E5" s="41"/>
      <c r="F5" s="42">
        <v>0</v>
      </c>
      <c r="G5" s="43">
        <f>IF(E5=1,0,IF(D5=0,0,IF(D5=1,VLOOKUP(MONTH(C5),設定・使い方!$A$7:$B$18,2,FALSE),VLOOKUP(D5,設定・使い方!$D$7:$E$12,2))))</f>
        <v>16</v>
      </c>
      <c r="H5" s="43">
        <f t="shared" ref="H5:H13" si="4">SUM(F5:G5)</f>
        <v>16</v>
      </c>
      <c r="I5" s="43">
        <f t="shared" si="1"/>
        <v>1.5</v>
      </c>
      <c r="J5" s="44">
        <f t="shared" si="2"/>
        <v>14.5</v>
      </c>
      <c r="K5" s="42"/>
      <c r="L5" s="42">
        <v>0.5</v>
      </c>
      <c r="M5" s="42"/>
      <c r="N5" s="42">
        <v>1</v>
      </c>
      <c r="O5" s="42"/>
      <c r="P5" s="42"/>
      <c r="Q5" s="42"/>
      <c r="R5" s="42"/>
      <c r="S5" s="42"/>
      <c r="T5" s="42"/>
      <c r="U5" s="42"/>
      <c r="V5" s="9"/>
      <c r="W5" s="12">
        <f t="shared" si="3"/>
        <v>14.5</v>
      </c>
    </row>
    <row r="6" spans="1:23">
      <c r="A6" s="38">
        <v>3</v>
      </c>
      <c r="B6" s="39" t="s">
        <v>36</v>
      </c>
      <c r="C6" s="40">
        <v>44409</v>
      </c>
      <c r="D6" s="11">
        <f t="shared" ref="D6:D13" si="5">IF(OR(C6="",C6&gt;=EDATE($B$1,12)),0,IF(ISERROR(DATEDIF(C6+1,$B$1,"Y")),1,DATEDIF(C6+1,$B$1,"Y")+2))</f>
        <v>2</v>
      </c>
      <c r="E6" s="41">
        <v>1</v>
      </c>
      <c r="F6" s="42">
        <v>10</v>
      </c>
      <c r="G6" s="43">
        <f>IF(E6=1,0,IF(D6=0,0,IF(D6=1,VLOOKUP(MONTH(C6),設定・使い方!$A$7:$B$18,2,FALSE),VLOOKUP(D6,設定・使い方!$D$7:$E$12,2))))</f>
        <v>0</v>
      </c>
      <c r="H6" s="43">
        <f t="shared" si="4"/>
        <v>10</v>
      </c>
      <c r="I6" s="43">
        <f t="shared" si="1"/>
        <v>0</v>
      </c>
      <c r="J6" s="44">
        <f t="shared" si="2"/>
        <v>10</v>
      </c>
      <c r="K6" s="42"/>
      <c r="L6" s="42"/>
      <c r="M6" s="42"/>
      <c r="N6" s="42"/>
      <c r="O6" s="42"/>
      <c r="P6" s="42"/>
      <c r="Q6" s="42"/>
      <c r="R6" s="42"/>
      <c r="S6" s="42"/>
      <c r="T6" s="42"/>
      <c r="U6" s="42"/>
      <c r="V6" s="9"/>
      <c r="W6" s="12">
        <f t="shared" si="3"/>
        <v>0</v>
      </c>
    </row>
    <row r="7" spans="1:23">
      <c r="A7" s="38">
        <v>4</v>
      </c>
      <c r="B7" s="39" t="s">
        <v>37</v>
      </c>
      <c r="C7" s="40">
        <v>44409</v>
      </c>
      <c r="D7" s="11">
        <f t="shared" si="5"/>
        <v>2</v>
      </c>
      <c r="E7" s="41"/>
      <c r="F7" s="42">
        <v>8</v>
      </c>
      <c r="G7" s="43">
        <f>IF(E7=1,0,IF(D7=0,0,IF(D7=1,VLOOKUP(MONTH(C7),設定・使い方!$A$7:$B$18,2,FALSE),VLOOKUP(D7,設定・使い方!$D$7:$E$12,2))))</f>
        <v>11</v>
      </c>
      <c r="H7" s="43">
        <f t="shared" si="4"/>
        <v>19</v>
      </c>
      <c r="I7" s="43">
        <f t="shared" si="1"/>
        <v>1</v>
      </c>
      <c r="J7" s="44">
        <f t="shared" si="2"/>
        <v>18</v>
      </c>
      <c r="K7" s="42"/>
      <c r="L7" s="42">
        <v>1</v>
      </c>
      <c r="M7" s="42"/>
      <c r="N7" s="42"/>
      <c r="O7" s="42"/>
      <c r="P7" s="42"/>
      <c r="Q7" s="42"/>
      <c r="R7" s="42"/>
      <c r="S7" s="42"/>
      <c r="T7" s="42"/>
      <c r="U7" s="42"/>
      <c r="V7" s="9"/>
      <c r="W7" s="12">
        <f t="shared" si="3"/>
        <v>11</v>
      </c>
    </row>
    <row r="8" spans="1:23">
      <c r="A8" s="38">
        <v>5</v>
      </c>
      <c r="B8" s="39" t="s">
        <v>38</v>
      </c>
      <c r="C8" s="40">
        <v>44866</v>
      </c>
      <c r="D8" s="11">
        <f t="shared" si="5"/>
        <v>1</v>
      </c>
      <c r="E8" s="41"/>
      <c r="F8" s="42"/>
      <c r="G8" s="43">
        <f>IF(E8=1,0,IF(D8=0,0,IF(D8=1,VLOOKUP(MONTH(C8),設定・使い方!$A$7:$B$18,2,FALSE),VLOOKUP(D8,設定・使い方!$D$7:$E$12,2))))</f>
        <v>7</v>
      </c>
      <c r="H8" s="43">
        <f t="shared" si="4"/>
        <v>7</v>
      </c>
      <c r="I8" s="43">
        <f t="shared" si="1"/>
        <v>0</v>
      </c>
      <c r="J8" s="44">
        <f t="shared" si="2"/>
        <v>7</v>
      </c>
      <c r="K8" s="42"/>
      <c r="L8" s="42"/>
      <c r="M8" s="42"/>
      <c r="N8" s="42"/>
      <c r="O8" s="42"/>
      <c r="P8" s="42"/>
      <c r="Q8" s="42"/>
      <c r="R8" s="42"/>
      <c r="S8" s="42"/>
      <c r="T8" s="42"/>
      <c r="U8" s="42"/>
      <c r="V8" s="9"/>
      <c r="W8" s="12">
        <f t="shared" si="3"/>
        <v>7</v>
      </c>
    </row>
    <row r="9" spans="1:23">
      <c r="A9" s="38"/>
      <c r="B9" s="39"/>
      <c r="C9" s="40"/>
      <c r="D9" s="11">
        <f t="shared" si="5"/>
        <v>0</v>
      </c>
      <c r="E9" s="41"/>
      <c r="F9" s="42"/>
      <c r="G9" s="43">
        <f>IF(E9=1,0,IF(D9=0,0,IF(D9=1,VLOOKUP(MONTH(C9),設定・使い方!$A$7:$B$18,2,FALSE),VLOOKUP(D9,設定・使い方!$D$7:$E$12,2))))</f>
        <v>0</v>
      </c>
      <c r="H9" s="43">
        <f t="shared" si="4"/>
        <v>0</v>
      </c>
      <c r="I9" s="43">
        <f t="shared" si="1"/>
        <v>0</v>
      </c>
      <c r="J9" s="44">
        <f t="shared" si="2"/>
        <v>0</v>
      </c>
      <c r="K9" s="42"/>
      <c r="L9" s="42"/>
      <c r="M9" s="42"/>
      <c r="N9" s="42"/>
      <c r="O9" s="42"/>
      <c r="P9" s="42"/>
      <c r="Q9" s="42"/>
      <c r="R9" s="42"/>
      <c r="S9" s="42"/>
      <c r="T9" s="42"/>
      <c r="U9" s="42"/>
      <c r="V9" s="9"/>
      <c r="W9" s="12">
        <f t="shared" si="3"/>
        <v>0</v>
      </c>
    </row>
    <row r="10" spans="1:23">
      <c r="A10" s="38"/>
      <c r="B10" s="39"/>
      <c r="C10" s="40"/>
      <c r="D10" s="11">
        <f t="shared" si="5"/>
        <v>0</v>
      </c>
      <c r="E10" s="41"/>
      <c r="F10" s="42"/>
      <c r="G10" s="43">
        <f>IF(E10=1,0,IF(D10=0,0,IF(D10=1,VLOOKUP(MONTH(C10),設定・使い方!$A$7:$B$18,2,FALSE),VLOOKUP(D10,設定・使い方!$D$7:$E$12,2))))</f>
        <v>0</v>
      </c>
      <c r="H10" s="43">
        <f t="shared" si="4"/>
        <v>0</v>
      </c>
      <c r="I10" s="43">
        <f t="shared" si="1"/>
        <v>0</v>
      </c>
      <c r="J10" s="44">
        <f t="shared" si="2"/>
        <v>0</v>
      </c>
      <c r="K10" s="42"/>
      <c r="L10" s="42"/>
      <c r="M10" s="42"/>
      <c r="N10" s="42"/>
      <c r="O10" s="42"/>
      <c r="P10" s="42"/>
      <c r="Q10" s="42"/>
      <c r="R10" s="42"/>
      <c r="S10" s="42"/>
      <c r="T10" s="42"/>
      <c r="U10" s="42"/>
      <c r="V10" s="9"/>
      <c r="W10" s="12">
        <f t="shared" si="3"/>
        <v>0</v>
      </c>
    </row>
    <row r="11" spans="1:23">
      <c r="A11" s="38"/>
      <c r="B11" s="39"/>
      <c r="C11" s="40"/>
      <c r="D11" s="11">
        <f t="shared" si="5"/>
        <v>0</v>
      </c>
      <c r="E11" s="41"/>
      <c r="F11" s="42"/>
      <c r="G11" s="43">
        <f>IF(E11=1,0,IF(D11=0,0,IF(D11=1,VLOOKUP(MONTH(C11),設定・使い方!$A$7:$B$18,2,FALSE),VLOOKUP(D11,設定・使い方!$D$7:$E$12,2))))</f>
        <v>0</v>
      </c>
      <c r="H11" s="43">
        <f t="shared" si="4"/>
        <v>0</v>
      </c>
      <c r="I11" s="43">
        <f t="shared" si="1"/>
        <v>0</v>
      </c>
      <c r="J11" s="44">
        <f t="shared" si="2"/>
        <v>0</v>
      </c>
      <c r="K11" s="42"/>
      <c r="L11" s="42"/>
      <c r="M11" s="42"/>
      <c r="N11" s="42"/>
      <c r="O11" s="42"/>
      <c r="P11" s="42"/>
      <c r="Q11" s="42"/>
      <c r="R11" s="42"/>
      <c r="S11" s="42"/>
      <c r="T11" s="42"/>
      <c r="U11" s="42"/>
      <c r="V11" s="9"/>
      <c r="W11" s="12">
        <f t="shared" si="3"/>
        <v>0</v>
      </c>
    </row>
    <row r="12" spans="1:23">
      <c r="A12" s="38"/>
      <c r="B12" s="39"/>
      <c r="C12" s="40"/>
      <c r="D12" s="11">
        <f t="shared" si="5"/>
        <v>0</v>
      </c>
      <c r="E12" s="41"/>
      <c r="F12" s="42"/>
      <c r="G12" s="43">
        <f>IF(E12=1,0,IF(D12=0,0,IF(D12=1,VLOOKUP(MONTH(C12),設定・使い方!$A$7:$B$18,2,FALSE),VLOOKUP(D12,設定・使い方!$D$7:$E$12,2))))</f>
        <v>0</v>
      </c>
      <c r="H12" s="43">
        <f t="shared" si="4"/>
        <v>0</v>
      </c>
      <c r="I12" s="43">
        <f t="shared" si="1"/>
        <v>0</v>
      </c>
      <c r="J12" s="44">
        <f t="shared" si="2"/>
        <v>0</v>
      </c>
      <c r="K12" s="42"/>
      <c r="L12" s="42"/>
      <c r="M12" s="42"/>
      <c r="N12" s="42"/>
      <c r="O12" s="42"/>
      <c r="P12" s="42"/>
      <c r="Q12" s="42"/>
      <c r="R12" s="42"/>
      <c r="S12" s="42"/>
      <c r="T12" s="42"/>
      <c r="U12" s="42"/>
      <c r="V12" s="9"/>
      <c r="W12" s="12">
        <f t="shared" si="3"/>
        <v>0</v>
      </c>
    </row>
    <row r="13" spans="1:23">
      <c r="A13" s="38"/>
      <c r="B13" s="39"/>
      <c r="C13" s="40"/>
      <c r="D13" s="11">
        <f t="shared" si="5"/>
        <v>0</v>
      </c>
      <c r="E13" s="41"/>
      <c r="F13" s="42"/>
      <c r="G13" s="43">
        <f>IF(E13=1,0,IF(D13=0,0,IF(D13=1,VLOOKUP(MONTH(C13),設定・使い方!$A$7:$B$18,2,FALSE),VLOOKUP(D13,設定・使い方!$D$7:$E$12,2))))</f>
        <v>0</v>
      </c>
      <c r="H13" s="43">
        <f t="shared" si="4"/>
        <v>0</v>
      </c>
      <c r="I13" s="43">
        <f t="shared" ref="I13" si="6">SUM(K13:V13)</f>
        <v>0</v>
      </c>
      <c r="J13" s="44">
        <f t="shared" ref="J13" si="7">H13-I13</f>
        <v>0</v>
      </c>
      <c r="K13" s="42"/>
      <c r="L13" s="42"/>
      <c r="M13" s="42"/>
      <c r="N13" s="42"/>
      <c r="O13" s="42"/>
      <c r="P13" s="42"/>
      <c r="Q13" s="42"/>
      <c r="R13" s="42"/>
      <c r="S13" s="42"/>
      <c r="T13" s="42"/>
      <c r="U13" s="42"/>
      <c r="V13" s="9"/>
      <c r="W13" s="12">
        <f t="shared" si="3"/>
        <v>0</v>
      </c>
    </row>
    <row r="14" spans="1:23">
      <c r="A14" t="s">
        <v>40</v>
      </c>
      <c r="F14" t="s">
        <v>65</v>
      </c>
      <c r="W14" t="s">
        <v>96</v>
      </c>
    </row>
    <row r="15" spans="1:23">
      <c r="P15" s="45" t="s">
        <v>39</v>
      </c>
    </row>
  </sheetData>
  <sheetProtection sheet="1" objects="1" scenarios="1"/>
  <phoneticPr fontId="1"/>
  <dataValidations count="4">
    <dataValidation type="whole" errorStyle="information" operator="equal" allowBlank="1" showInputMessage="1" showErrorMessage="1" error="出勤率が8割未満などで今年度の年次有給休暇を付与しない場合に1を入力してください。" sqref="E4:E5 E7:E13" xr:uid="{B7855BC7-6751-4586-A0C0-723B2AEBD81C}">
      <formula1>1</formula1>
    </dataValidation>
    <dataValidation type="decimal" operator="greaterThanOrEqual" allowBlank="1" showInputMessage="1" showErrorMessage="1" sqref="F4:F13" xr:uid="{827F8CCA-7B4A-4BB9-90F9-25BAE13CAFD5}">
      <formula1>0</formula1>
    </dataValidation>
    <dataValidation type="decimal" operator="greaterThan" allowBlank="1" showInputMessage="1" showErrorMessage="1" sqref="K4:U13 E6" xr:uid="{75E32AF2-DF65-4A8F-BFDB-F69605611F0E}">
      <formula1>0</formula1>
    </dataValidation>
    <dataValidation type="date" operator="greaterThanOrEqual" allowBlank="1" showInputMessage="1" showErrorMessage="1" sqref="C4:C13 K3:U3" xr:uid="{A3239811-045B-4575-970F-3B48E670F87E}">
      <formula1>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F748-8D0A-4422-9A3D-10D27EAC4809}">
  <sheetPr codeName="Sheet5"/>
  <dimension ref="A1:AH15"/>
  <sheetViews>
    <sheetView zoomScaleNormal="100" workbookViewId="0">
      <selection activeCell="B1" sqref="B1"/>
    </sheetView>
  </sheetViews>
  <sheetFormatPr defaultRowHeight="18.75"/>
  <cols>
    <col min="2" max="2" width="16.25" customWidth="1"/>
    <col min="3" max="3" width="11.375" bestFit="1" customWidth="1"/>
    <col min="4" max="4" width="11.375" customWidth="1"/>
    <col min="5" max="5" width="5.25" bestFit="1" customWidth="1"/>
    <col min="6" max="6" width="7.125" bestFit="1" customWidth="1"/>
    <col min="7" max="7" width="11" customWidth="1"/>
    <col min="8" max="8" width="11" bestFit="1" customWidth="1"/>
    <col min="9" max="9" width="9" bestFit="1" customWidth="1"/>
    <col min="10" max="10" width="9" style="45" customWidth="1"/>
    <col min="12" max="12" width="10.375" customWidth="1"/>
    <col min="24" max="24" width="2.25" customWidth="1"/>
    <col min="25" max="26" width="15.125" bestFit="1" customWidth="1"/>
  </cols>
  <sheetData>
    <row r="1" spans="1:34">
      <c r="A1" s="1" t="s">
        <v>21</v>
      </c>
      <c r="B1" s="28">
        <v>2022</v>
      </c>
      <c r="C1" s="1" t="s">
        <v>22</v>
      </c>
      <c r="D1" s="29">
        <v>44743</v>
      </c>
      <c r="AA1" t="s">
        <v>94</v>
      </c>
    </row>
    <row r="2" spans="1:34" ht="56.25">
      <c r="A2" s="5" t="s">
        <v>2</v>
      </c>
      <c r="B2" s="5" t="s">
        <v>3</v>
      </c>
      <c r="C2" s="5" t="s">
        <v>0</v>
      </c>
      <c r="D2" s="6" t="s">
        <v>23</v>
      </c>
      <c r="E2" s="6" t="s">
        <v>24</v>
      </c>
      <c r="F2" s="6" t="s">
        <v>19</v>
      </c>
      <c r="G2" s="57" t="s">
        <v>67</v>
      </c>
      <c r="H2" s="6" t="s">
        <v>57</v>
      </c>
      <c r="I2" s="6" t="s">
        <v>58</v>
      </c>
      <c r="J2" s="6" t="s">
        <v>59</v>
      </c>
      <c r="K2" s="6" t="s">
        <v>60</v>
      </c>
      <c r="L2" s="6" t="s">
        <v>61</v>
      </c>
      <c r="M2" s="7" t="s">
        <v>62</v>
      </c>
      <c r="N2" s="8"/>
      <c r="O2" s="8"/>
      <c r="P2" s="8"/>
      <c r="Q2" s="8"/>
      <c r="R2" s="8"/>
      <c r="S2" s="8"/>
      <c r="T2" s="8"/>
      <c r="U2" s="8"/>
      <c r="V2" s="8"/>
      <c r="W2" s="8"/>
      <c r="X2" s="10"/>
      <c r="Y2" s="47" t="s">
        <v>63</v>
      </c>
      <c r="Z2" s="47" t="s">
        <v>64</v>
      </c>
      <c r="AA2" s="52" t="s">
        <v>56</v>
      </c>
      <c r="AB2" s="52" t="s">
        <v>52</v>
      </c>
      <c r="AC2" s="52" t="s">
        <v>49</v>
      </c>
      <c r="AD2" s="52" t="s">
        <v>53</v>
      </c>
      <c r="AE2" s="52" t="s">
        <v>54</v>
      </c>
      <c r="AF2" s="52" t="s">
        <v>55</v>
      </c>
      <c r="AG2" s="52" t="s">
        <v>52</v>
      </c>
      <c r="AH2" s="52" t="s">
        <v>49</v>
      </c>
    </row>
    <row r="3" spans="1:34">
      <c r="A3" s="16" t="s">
        <v>13</v>
      </c>
      <c r="B3" s="16" t="s">
        <v>13</v>
      </c>
      <c r="C3" s="16" t="s">
        <v>13</v>
      </c>
      <c r="D3" s="16" t="s">
        <v>14</v>
      </c>
      <c r="E3" s="16" t="s">
        <v>14</v>
      </c>
      <c r="F3" s="16" t="s">
        <v>13</v>
      </c>
      <c r="G3" s="16" t="s">
        <v>13</v>
      </c>
      <c r="H3" s="16" t="s">
        <v>13</v>
      </c>
      <c r="I3" s="46" t="s">
        <v>14</v>
      </c>
      <c r="J3" s="46" t="s">
        <v>14</v>
      </c>
      <c r="K3" s="46" t="s">
        <v>14</v>
      </c>
      <c r="L3" s="16" t="s">
        <v>14</v>
      </c>
      <c r="M3" s="22">
        <v>44671</v>
      </c>
      <c r="N3" s="22">
        <v>44676</v>
      </c>
      <c r="O3" s="22">
        <v>44722</v>
      </c>
      <c r="P3" s="22">
        <v>44706</v>
      </c>
      <c r="Q3" s="22">
        <v>44745</v>
      </c>
      <c r="R3" s="22"/>
      <c r="S3" s="22"/>
      <c r="T3" s="22"/>
      <c r="U3" s="22"/>
      <c r="V3" s="22"/>
      <c r="W3" s="22"/>
      <c r="X3" s="10"/>
      <c r="Y3" s="16" t="s">
        <v>14</v>
      </c>
      <c r="Z3" s="16" t="s">
        <v>14</v>
      </c>
      <c r="AA3" s="53" t="s">
        <v>50</v>
      </c>
      <c r="AB3" s="53" t="s">
        <v>50</v>
      </c>
      <c r="AC3" s="53" t="s">
        <v>50</v>
      </c>
      <c r="AD3" s="53" t="s">
        <v>50</v>
      </c>
      <c r="AE3" s="53" t="s">
        <v>51</v>
      </c>
      <c r="AF3" s="53" t="s">
        <v>51</v>
      </c>
      <c r="AG3" s="53" t="s">
        <v>51</v>
      </c>
      <c r="AH3" s="53" t="s">
        <v>51</v>
      </c>
    </row>
    <row r="4" spans="1:34">
      <c r="A4" s="17">
        <v>1</v>
      </c>
      <c r="B4" s="18" t="s">
        <v>34</v>
      </c>
      <c r="C4" s="19">
        <v>42125</v>
      </c>
      <c r="D4" s="30">
        <f>IF(OR($B$1="",C4=""),"-",IF(YEAR(EDATE(C4,6))&gt;=$B$1,EDATE(C4,6),DATE($B$1,MONTH(EDATE(C4,6)),DAY(C4))))</f>
        <v>44866</v>
      </c>
      <c r="E4" s="31">
        <f>IF(D4="-",0,INT((DATEDIF(C4,D4,"M"))/12))</f>
        <v>7</v>
      </c>
      <c r="F4" s="25"/>
      <c r="G4" s="21">
        <v>5</v>
      </c>
      <c r="H4" s="21">
        <v>10</v>
      </c>
      <c r="I4" s="50">
        <f>IF(OR(C4="",F4=1),0,VLOOKUP(E4,設定・使い方!$A$23:$B$29,2,TRUE))</f>
        <v>20</v>
      </c>
      <c r="J4" s="56" t="str">
        <f>IF($D$1&lt;D4,"未","済")</f>
        <v>未</v>
      </c>
      <c r="K4" s="48">
        <f>SUM(AB4,AG4)</f>
        <v>3</v>
      </c>
      <c r="L4" s="13">
        <f>IF($D$1&lt;D4,AC4,AH4)</f>
        <v>12</v>
      </c>
      <c r="M4" s="21">
        <v>1</v>
      </c>
      <c r="N4" s="21"/>
      <c r="O4" s="21">
        <v>2</v>
      </c>
      <c r="P4" s="21"/>
      <c r="Q4" s="21"/>
      <c r="R4" s="21"/>
      <c r="S4" s="21"/>
      <c r="T4" s="21"/>
      <c r="U4" s="21"/>
      <c r="V4" s="21"/>
      <c r="W4" s="21"/>
      <c r="X4" s="9"/>
      <c r="Y4" s="49">
        <f>MAX(AD4-AG4,0)</f>
        <v>10</v>
      </c>
      <c r="Z4" s="49">
        <f t="shared" ref="Z4:Z13" si="0">AH4-Y4</f>
        <v>0</v>
      </c>
      <c r="AA4" s="50">
        <f t="shared" ref="AA4:AA13" si="1">SUM(G4:H4)</f>
        <v>15</v>
      </c>
      <c r="AB4" s="54">
        <f t="shared" ref="AB4:AB13" si="2">SUMIF(M$3:X$3,"&lt;" &amp;D4,M4:X4)</f>
        <v>3</v>
      </c>
      <c r="AC4" s="50">
        <f t="shared" ref="AC4:AC13" si="3">SUM(G4:H4)-AB4</f>
        <v>12</v>
      </c>
      <c r="AD4" s="55">
        <f t="shared" ref="AD4:AD13" si="4">MIN(H4,AC4)</f>
        <v>10</v>
      </c>
      <c r="AE4" s="51">
        <f t="shared" ref="AE4:AE13" si="5">IF(F4=1,0,IF(OR(D4="",$D$1&lt;D4),0,I4))</f>
        <v>0</v>
      </c>
      <c r="AF4" s="51">
        <f>SUM(AD4:AE4)</f>
        <v>10</v>
      </c>
      <c r="AG4" s="54">
        <f t="shared" ref="AG4:AG13" si="6">SUMIF(M$3:X$3,"&gt;=" &amp;D4,M4:X4)</f>
        <v>0</v>
      </c>
      <c r="AH4" s="51">
        <f>AF4-AG4</f>
        <v>10</v>
      </c>
    </row>
    <row r="5" spans="1:34">
      <c r="A5" s="17">
        <v>2</v>
      </c>
      <c r="B5" s="18" t="s">
        <v>35</v>
      </c>
      <c r="C5" s="19">
        <v>43435</v>
      </c>
      <c r="D5" s="30">
        <f t="shared" ref="D5:D13" si="7">IF(OR($B$1="",C5=""),"-",IF(YEAR(EDATE(C5,6))&gt;=$B$1,EDATE(C5,6),DATE($B$1,MONTH(EDATE(C5,6)),DAY(C5))))</f>
        <v>44713</v>
      </c>
      <c r="E5" s="31">
        <f t="shared" ref="E5:E13" si="8">IF(D5="-",0,INT((DATEDIF(C5,D5,"M"))/12))</f>
        <v>3</v>
      </c>
      <c r="F5" s="25"/>
      <c r="G5" s="21">
        <v>5</v>
      </c>
      <c r="H5" s="21">
        <v>10</v>
      </c>
      <c r="I5" s="50">
        <f>IF(OR(C5="",F5=1),0,VLOOKUP(E5,設定・使い方!$A$23:$B$29,2,TRUE))</f>
        <v>14</v>
      </c>
      <c r="J5" s="56" t="str">
        <f t="shared" ref="J5:J13" si="9">IF($D$1&lt;D5,"未","済")</f>
        <v>済</v>
      </c>
      <c r="K5" s="48">
        <f t="shared" ref="K5:K13" si="10">SUM(AB5,AG5)</f>
        <v>2.5</v>
      </c>
      <c r="L5" s="13">
        <f t="shared" ref="L5:L13" si="11">IF($D$1&lt;D5,AC5,AH5)</f>
        <v>23</v>
      </c>
      <c r="M5" s="21"/>
      <c r="N5" s="21">
        <v>0.5</v>
      </c>
      <c r="O5" s="21"/>
      <c r="P5" s="21">
        <v>1</v>
      </c>
      <c r="Q5" s="21">
        <v>1</v>
      </c>
      <c r="R5" s="21"/>
      <c r="S5" s="21"/>
      <c r="T5" s="21"/>
      <c r="U5" s="21"/>
      <c r="V5" s="21"/>
      <c r="W5" s="21"/>
      <c r="X5" s="9"/>
      <c r="Y5" s="49">
        <f>MAX(AD5-AG5,0)</f>
        <v>9</v>
      </c>
      <c r="Z5" s="49">
        <f t="shared" si="0"/>
        <v>14</v>
      </c>
      <c r="AA5" s="50">
        <f t="shared" si="1"/>
        <v>15</v>
      </c>
      <c r="AB5" s="54">
        <f t="shared" si="2"/>
        <v>1.5</v>
      </c>
      <c r="AC5" s="50">
        <f t="shared" si="3"/>
        <v>13.5</v>
      </c>
      <c r="AD5" s="55">
        <f t="shared" si="4"/>
        <v>10</v>
      </c>
      <c r="AE5" s="51">
        <f t="shared" si="5"/>
        <v>14</v>
      </c>
      <c r="AF5" s="51">
        <f t="shared" ref="AF5:AF13" si="12">IF($D$1&lt;D5,SUM(G5:H5),SUM(AE5,AD5))</f>
        <v>24</v>
      </c>
      <c r="AG5" s="54">
        <f t="shared" si="6"/>
        <v>1</v>
      </c>
      <c r="AH5" s="51">
        <f t="shared" ref="AH5:AH13" si="13">AF5-AG5</f>
        <v>23</v>
      </c>
    </row>
    <row r="6" spans="1:34">
      <c r="A6" s="17">
        <v>3</v>
      </c>
      <c r="B6" s="18" t="s">
        <v>36</v>
      </c>
      <c r="C6" s="19">
        <v>44409</v>
      </c>
      <c r="D6" s="30">
        <f t="shared" si="7"/>
        <v>44593</v>
      </c>
      <c r="E6" s="31">
        <f t="shared" si="8"/>
        <v>0</v>
      </c>
      <c r="F6" s="25">
        <v>1</v>
      </c>
      <c r="G6" s="21">
        <v>5</v>
      </c>
      <c r="H6" s="21">
        <v>10</v>
      </c>
      <c r="I6" s="50">
        <f>IF(OR(C6="",F6=1),0,VLOOKUP(E6,設定・使い方!$A$23:$B$29,2,TRUE))</f>
        <v>0</v>
      </c>
      <c r="J6" s="56" t="str">
        <f t="shared" si="9"/>
        <v>済</v>
      </c>
      <c r="K6" s="48">
        <f t="shared" si="10"/>
        <v>0</v>
      </c>
      <c r="L6" s="13">
        <f t="shared" si="11"/>
        <v>10</v>
      </c>
      <c r="M6" s="21"/>
      <c r="N6" s="21"/>
      <c r="O6" s="21"/>
      <c r="P6" s="21"/>
      <c r="Q6" s="21"/>
      <c r="R6" s="21"/>
      <c r="S6" s="21"/>
      <c r="T6" s="21"/>
      <c r="U6" s="21"/>
      <c r="V6" s="21"/>
      <c r="W6" s="21"/>
      <c r="X6" s="9"/>
      <c r="Y6" s="49">
        <f t="shared" ref="Y6:Y13" si="14">MAX(AD6-AG6,0)</f>
        <v>10</v>
      </c>
      <c r="Z6" s="49">
        <f t="shared" si="0"/>
        <v>0</v>
      </c>
      <c r="AA6" s="50">
        <f t="shared" si="1"/>
        <v>15</v>
      </c>
      <c r="AB6" s="54">
        <f t="shared" si="2"/>
        <v>0</v>
      </c>
      <c r="AC6" s="50">
        <f t="shared" si="3"/>
        <v>15</v>
      </c>
      <c r="AD6" s="55">
        <f t="shared" si="4"/>
        <v>10</v>
      </c>
      <c r="AE6" s="51">
        <f t="shared" si="5"/>
        <v>0</v>
      </c>
      <c r="AF6" s="51">
        <f t="shared" si="12"/>
        <v>10</v>
      </c>
      <c r="AG6" s="54">
        <f t="shared" si="6"/>
        <v>0</v>
      </c>
      <c r="AH6" s="51">
        <f t="shared" si="13"/>
        <v>10</v>
      </c>
    </row>
    <row r="7" spans="1:34">
      <c r="A7" s="17">
        <v>4</v>
      </c>
      <c r="B7" s="18" t="s">
        <v>37</v>
      </c>
      <c r="C7" s="19">
        <v>44409</v>
      </c>
      <c r="D7" s="30">
        <f t="shared" si="7"/>
        <v>44593</v>
      </c>
      <c r="E7" s="31">
        <f t="shared" si="8"/>
        <v>0</v>
      </c>
      <c r="F7" s="25"/>
      <c r="G7" s="21">
        <v>5</v>
      </c>
      <c r="H7" s="21">
        <v>10</v>
      </c>
      <c r="I7" s="50">
        <f>IF(OR(C7="",F7=1),0,VLOOKUP(E7,設定・使い方!$A$23:$B$29,2,TRUE))</f>
        <v>10</v>
      </c>
      <c r="J7" s="56" t="str">
        <f t="shared" si="9"/>
        <v>済</v>
      </c>
      <c r="K7" s="48">
        <f t="shared" si="10"/>
        <v>1</v>
      </c>
      <c r="L7" s="13">
        <f t="shared" si="11"/>
        <v>19</v>
      </c>
      <c r="M7" s="21"/>
      <c r="N7" s="21">
        <v>1</v>
      </c>
      <c r="O7" s="21"/>
      <c r="P7" s="21"/>
      <c r="Q7" s="21"/>
      <c r="R7" s="21"/>
      <c r="S7" s="21"/>
      <c r="T7" s="21"/>
      <c r="U7" s="21"/>
      <c r="V7" s="21"/>
      <c r="W7" s="21"/>
      <c r="X7" s="9"/>
      <c r="Y7" s="49">
        <f t="shared" si="14"/>
        <v>9</v>
      </c>
      <c r="Z7" s="49">
        <f t="shared" si="0"/>
        <v>10</v>
      </c>
      <c r="AA7" s="50">
        <f t="shared" si="1"/>
        <v>15</v>
      </c>
      <c r="AB7" s="54">
        <f t="shared" si="2"/>
        <v>0</v>
      </c>
      <c r="AC7" s="50">
        <f t="shared" si="3"/>
        <v>15</v>
      </c>
      <c r="AD7" s="55">
        <f t="shared" si="4"/>
        <v>10</v>
      </c>
      <c r="AE7" s="51">
        <f t="shared" si="5"/>
        <v>10</v>
      </c>
      <c r="AF7" s="51">
        <f t="shared" si="12"/>
        <v>20</v>
      </c>
      <c r="AG7" s="54">
        <f t="shared" si="6"/>
        <v>1</v>
      </c>
      <c r="AH7" s="51">
        <f t="shared" si="13"/>
        <v>19</v>
      </c>
    </row>
    <row r="8" spans="1:34">
      <c r="A8" s="17">
        <v>5</v>
      </c>
      <c r="B8" s="18" t="s">
        <v>38</v>
      </c>
      <c r="C8" s="19">
        <v>44866</v>
      </c>
      <c r="D8" s="30">
        <f t="shared" si="7"/>
        <v>45047</v>
      </c>
      <c r="E8" s="31">
        <f t="shared" si="8"/>
        <v>0</v>
      </c>
      <c r="F8" s="25"/>
      <c r="G8" s="21">
        <v>5</v>
      </c>
      <c r="H8" s="21">
        <v>10</v>
      </c>
      <c r="I8" s="50">
        <f>IF(OR(C8="",F8=1),0,VLOOKUP(E8,設定・使い方!$A$23:$B$29,2,TRUE))</f>
        <v>10</v>
      </c>
      <c r="J8" s="56" t="str">
        <f t="shared" si="9"/>
        <v>未</v>
      </c>
      <c r="K8" s="48">
        <f t="shared" si="10"/>
        <v>0</v>
      </c>
      <c r="L8" s="13">
        <f t="shared" si="11"/>
        <v>15</v>
      </c>
      <c r="M8" s="21"/>
      <c r="N8" s="21"/>
      <c r="O8" s="21"/>
      <c r="P8" s="21"/>
      <c r="Q8" s="21"/>
      <c r="R8" s="21"/>
      <c r="S8" s="21"/>
      <c r="T8" s="21"/>
      <c r="U8" s="21"/>
      <c r="V8" s="21"/>
      <c r="W8" s="21"/>
      <c r="X8" s="9"/>
      <c r="Y8" s="49">
        <f t="shared" si="14"/>
        <v>10</v>
      </c>
      <c r="Z8" s="49">
        <f t="shared" si="0"/>
        <v>5</v>
      </c>
      <c r="AA8" s="50">
        <f t="shared" si="1"/>
        <v>15</v>
      </c>
      <c r="AB8" s="54">
        <f t="shared" si="2"/>
        <v>0</v>
      </c>
      <c r="AC8" s="50">
        <f t="shared" si="3"/>
        <v>15</v>
      </c>
      <c r="AD8" s="55">
        <f t="shared" si="4"/>
        <v>10</v>
      </c>
      <c r="AE8" s="51">
        <f t="shared" si="5"/>
        <v>0</v>
      </c>
      <c r="AF8" s="51">
        <f t="shared" si="12"/>
        <v>15</v>
      </c>
      <c r="AG8" s="54">
        <f t="shared" si="6"/>
        <v>0</v>
      </c>
      <c r="AH8" s="51">
        <f t="shared" si="13"/>
        <v>15</v>
      </c>
    </row>
    <row r="9" spans="1:34">
      <c r="A9" s="17"/>
      <c r="B9" s="18"/>
      <c r="C9" s="19"/>
      <c r="D9" s="30" t="str">
        <f t="shared" si="7"/>
        <v>-</v>
      </c>
      <c r="E9" s="31">
        <f t="shared" si="8"/>
        <v>0</v>
      </c>
      <c r="F9" s="25"/>
      <c r="G9" s="21"/>
      <c r="H9" s="21"/>
      <c r="I9" s="50">
        <f>IF(OR(C9="",F9=1),0,VLOOKUP(E9,設定・使い方!$A$23:$B$29,2,TRUE))</f>
        <v>0</v>
      </c>
      <c r="J9" s="56" t="str">
        <f t="shared" si="9"/>
        <v>未</v>
      </c>
      <c r="K9" s="48">
        <f t="shared" si="10"/>
        <v>0</v>
      </c>
      <c r="L9" s="13">
        <f t="shared" si="11"/>
        <v>0</v>
      </c>
      <c r="M9" s="21"/>
      <c r="N9" s="21"/>
      <c r="O9" s="21"/>
      <c r="P9" s="21"/>
      <c r="Q9" s="21"/>
      <c r="R9" s="21"/>
      <c r="S9" s="21"/>
      <c r="T9" s="21"/>
      <c r="U9" s="21"/>
      <c r="V9" s="21"/>
      <c r="W9" s="21"/>
      <c r="X9" s="9"/>
      <c r="Y9" s="49">
        <f t="shared" si="14"/>
        <v>0</v>
      </c>
      <c r="Z9" s="49">
        <f t="shared" si="0"/>
        <v>0</v>
      </c>
      <c r="AA9" s="50">
        <f t="shared" si="1"/>
        <v>0</v>
      </c>
      <c r="AB9" s="54">
        <f t="shared" si="2"/>
        <v>0</v>
      </c>
      <c r="AC9" s="50">
        <f t="shared" si="3"/>
        <v>0</v>
      </c>
      <c r="AD9" s="55">
        <f t="shared" si="4"/>
        <v>0</v>
      </c>
      <c r="AE9" s="51">
        <f t="shared" si="5"/>
        <v>0</v>
      </c>
      <c r="AF9" s="51">
        <f t="shared" si="12"/>
        <v>0</v>
      </c>
      <c r="AG9" s="54">
        <f t="shared" si="6"/>
        <v>0</v>
      </c>
      <c r="AH9" s="51">
        <f t="shared" si="13"/>
        <v>0</v>
      </c>
    </row>
    <row r="10" spans="1:34">
      <c r="A10" s="17"/>
      <c r="B10" s="18"/>
      <c r="C10" s="19"/>
      <c r="D10" s="30" t="str">
        <f t="shared" si="7"/>
        <v>-</v>
      </c>
      <c r="E10" s="31">
        <f t="shared" si="8"/>
        <v>0</v>
      </c>
      <c r="F10" s="25"/>
      <c r="G10" s="21"/>
      <c r="H10" s="21"/>
      <c r="I10" s="50">
        <f>IF(OR(C10="",F10=1),0,VLOOKUP(E10,設定・使い方!$A$23:$B$29,2,TRUE))</f>
        <v>0</v>
      </c>
      <c r="J10" s="56" t="str">
        <f t="shared" si="9"/>
        <v>未</v>
      </c>
      <c r="K10" s="48">
        <f t="shared" si="10"/>
        <v>0</v>
      </c>
      <c r="L10" s="13">
        <f t="shared" si="11"/>
        <v>0</v>
      </c>
      <c r="M10" s="21"/>
      <c r="N10" s="21"/>
      <c r="O10" s="21"/>
      <c r="P10" s="21"/>
      <c r="Q10" s="21"/>
      <c r="R10" s="21"/>
      <c r="S10" s="21"/>
      <c r="T10" s="21"/>
      <c r="U10" s="21"/>
      <c r="V10" s="21"/>
      <c r="W10" s="21"/>
      <c r="X10" s="9"/>
      <c r="Y10" s="49">
        <f t="shared" si="14"/>
        <v>0</v>
      </c>
      <c r="Z10" s="49">
        <f t="shared" si="0"/>
        <v>0</v>
      </c>
      <c r="AA10" s="50">
        <f t="shared" si="1"/>
        <v>0</v>
      </c>
      <c r="AB10" s="54">
        <f t="shared" si="2"/>
        <v>0</v>
      </c>
      <c r="AC10" s="50">
        <f t="shared" si="3"/>
        <v>0</v>
      </c>
      <c r="AD10" s="55">
        <f t="shared" si="4"/>
        <v>0</v>
      </c>
      <c r="AE10" s="51">
        <f t="shared" si="5"/>
        <v>0</v>
      </c>
      <c r="AF10" s="51">
        <f t="shared" si="12"/>
        <v>0</v>
      </c>
      <c r="AG10" s="54">
        <f t="shared" si="6"/>
        <v>0</v>
      </c>
      <c r="AH10" s="51">
        <f t="shared" si="13"/>
        <v>0</v>
      </c>
    </row>
    <row r="11" spans="1:34">
      <c r="A11" s="17"/>
      <c r="B11" s="18"/>
      <c r="C11" s="19"/>
      <c r="D11" s="30" t="str">
        <f t="shared" si="7"/>
        <v>-</v>
      </c>
      <c r="E11" s="31">
        <f t="shared" si="8"/>
        <v>0</v>
      </c>
      <c r="F11" s="25"/>
      <c r="G11" s="21"/>
      <c r="H11" s="21"/>
      <c r="I11" s="50">
        <f>IF(OR(C11="",F11=1),0,VLOOKUP(E11,設定・使い方!$A$23:$B$29,2,TRUE))</f>
        <v>0</v>
      </c>
      <c r="J11" s="56" t="str">
        <f t="shared" si="9"/>
        <v>未</v>
      </c>
      <c r="K11" s="48">
        <f t="shared" si="10"/>
        <v>0</v>
      </c>
      <c r="L11" s="13">
        <f t="shared" si="11"/>
        <v>0</v>
      </c>
      <c r="M11" s="21"/>
      <c r="N11" s="21"/>
      <c r="O11" s="21"/>
      <c r="P11" s="21"/>
      <c r="Q11" s="21"/>
      <c r="R11" s="21"/>
      <c r="S11" s="21"/>
      <c r="T11" s="21"/>
      <c r="U11" s="21"/>
      <c r="V11" s="21"/>
      <c r="W11" s="21"/>
      <c r="X11" s="9"/>
      <c r="Y11" s="49">
        <f t="shared" si="14"/>
        <v>0</v>
      </c>
      <c r="Z11" s="49">
        <f t="shared" si="0"/>
        <v>0</v>
      </c>
      <c r="AA11" s="50">
        <f t="shared" si="1"/>
        <v>0</v>
      </c>
      <c r="AB11" s="54">
        <f t="shared" si="2"/>
        <v>0</v>
      </c>
      <c r="AC11" s="50">
        <f t="shared" si="3"/>
        <v>0</v>
      </c>
      <c r="AD11" s="55">
        <f t="shared" si="4"/>
        <v>0</v>
      </c>
      <c r="AE11" s="51">
        <f t="shared" si="5"/>
        <v>0</v>
      </c>
      <c r="AF11" s="51">
        <f t="shared" si="12"/>
        <v>0</v>
      </c>
      <c r="AG11" s="54">
        <f t="shared" si="6"/>
        <v>0</v>
      </c>
      <c r="AH11" s="51">
        <f t="shared" si="13"/>
        <v>0</v>
      </c>
    </row>
    <row r="12" spans="1:34">
      <c r="A12" s="17"/>
      <c r="B12" s="18"/>
      <c r="C12" s="19"/>
      <c r="D12" s="30" t="str">
        <f t="shared" si="7"/>
        <v>-</v>
      </c>
      <c r="E12" s="31">
        <f t="shared" si="8"/>
        <v>0</v>
      </c>
      <c r="F12" s="25"/>
      <c r="G12" s="21"/>
      <c r="H12" s="21"/>
      <c r="I12" s="50">
        <f>IF(OR(C12="",F12=1),0,VLOOKUP(E12,設定・使い方!$A$23:$B$29,2,TRUE))</f>
        <v>0</v>
      </c>
      <c r="J12" s="56" t="str">
        <f t="shared" si="9"/>
        <v>未</v>
      </c>
      <c r="K12" s="48">
        <f t="shared" si="10"/>
        <v>0</v>
      </c>
      <c r="L12" s="13">
        <f t="shared" si="11"/>
        <v>0</v>
      </c>
      <c r="M12" s="21"/>
      <c r="N12" s="21"/>
      <c r="O12" s="21"/>
      <c r="P12" s="21"/>
      <c r="Q12" s="21"/>
      <c r="R12" s="21"/>
      <c r="S12" s="21"/>
      <c r="T12" s="21"/>
      <c r="U12" s="21"/>
      <c r="V12" s="21"/>
      <c r="W12" s="21"/>
      <c r="X12" s="9"/>
      <c r="Y12" s="49">
        <f t="shared" si="14"/>
        <v>0</v>
      </c>
      <c r="Z12" s="49">
        <f t="shared" si="0"/>
        <v>0</v>
      </c>
      <c r="AA12" s="50">
        <f t="shared" si="1"/>
        <v>0</v>
      </c>
      <c r="AB12" s="54">
        <f t="shared" si="2"/>
        <v>0</v>
      </c>
      <c r="AC12" s="50">
        <f t="shared" si="3"/>
        <v>0</v>
      </c>
      <c r="AD12" s="55">
        <f t="shared" si="4"/>
        <v>0</v>
      </c>
      <c r="AE12" s="51">
        <f t="shared" si="5"/>
        <v>0</v>
      </c>
      <c r="AF12" s="51">
        <f t="shared" si="12"/>
        <v>0</v>
      </c>
      <c r="AG12" s="54">
        <f t="shared" si="6"/>
        <v>0</v>
      </c>
      <c r="AH12" s="51">
        <f t="shared" si="13"/>
        <v>0</v>
      </c>
    </row>
    <row r="13" spans="1:34">
      <c r="A13" s="17"/>
      <c r="B13" s="18"/>
      <c r="C13" s="19"/>
      <c r="D13" s="30" t="str">
        <f t="shared" si="7"/>
        <v>-</v>
      </c>
      <c r="E13" s="31">
        <f t="shared" si="8"/>
        <v>0</v>
      </c>
      <c r="F13" s="25"/>
      <c r="G13" s="21"/>
      <c r="H13" s="21"/>
      <c r="I13" s="50">
        <f>IF(OR(C13="",F13=1),0,VLOOKUP(E13,設定・使い方!$A$23:$B$29,2,TRUE))</f>
        <v>0</v>
      </c>
      <c r="J13" s="56" t="str">
        <f t="shared" si="9"/>
        <v>未</v>
      </c>
      <c r="K13" s="48">
        <f t="shared" si="10"/>
        <v>0</v>
      </c>
      <c r="L13" s="13">
        <f t="shared" si="11"/>
        <v>0</v>
      </c>
      <c r="M13" s="21"/>
      <c r="N13" s="21"/>
      <c r="O13" s="21"/>
      <c r="P13" s="21"/>
      <c r="Q13" s="21"/>
      <c r="R13" s="21"/>
      <c r="S13" s="21"/>
      <c r="T13" s="21"/>
      <c r="U13" s="21"/>
      <c r="V13" s="21"/>
      <c r="W13" s="21"/>
      <c r="X13" s="9"/>
      <c r="Y13" s="49">
        <f t="shared" si="14"/>
        <v>0</v>
      </c>
      <c r="Z13" s="49">
        <f t="shared" si="0"/>
        <v>0</v>
      </c>
      <c r="AA13" s="50">
        <f t="shared" si="1"/>
        <v>0</v>
      </c>
      <c r="AB13" s="54">
        <f t="shared" si="2"/>
        <v>0</v>
      </c>
      <c r="AC13" s="50">
        <f t="shared" si="3"/>
        <v>0</v>
      </c>
      <c r="AD13" s="55">
        <f t="shared" si="4"/>
        <v>0</v>
      </c>
      <c r="AE13" s="51">
        <f t="shared" si="5"/>
        <v>0</v>
      </c>
      <c r="AF13" s="51">
        <f t="shared" si="12"/>
        <v>0</v>
      </c>
      <c r="AG13" s="54">
        <f t="shared" si="6"/>
        <v>0</v>
      </c>
      <c r="AH13" s="51">
        <f t="shared" si="13"/>
        <v>0</v>
      </c>
    </row>
    <row r="14" spans="1:34">
      <c r="A14" t="s">
        <v>40</v>
      </c>
    </row>
    <row r="15" spans="1:34">
      <c r="F15" t="s">
        <v>66</v>
      </c>
      <c r="R15" s="45" t="s">
        <v>39</v>
      </c>
      <c r="Y15" s="62" t="s">
        <v>95</v>
      </c>
      <c r="Z15" s="62"/>
    </row>
  </sheetData>
  <sheetProtection sheet="1" objects="1" scenarios="1"/>
  <mergeCells count="1">
    <mergeCell ref="Y15:Z15"/>
  </mergeCells>
  <phoneticPr fontId="1"/>
  <dataValidations count="5">
    <dataValidation type="date" operator="greaterThanOrEqual" allowBlank="1" showInputMessage="1" showErrorMessage="1" sqref="C4:C13 M3:W3" xr:uid="{5A0B630F-2119-4F00-A14F-B82DEF83BFE2}">
      <formula1>1</formula1>
    </dataValidation>
    <dataValidation type="decimal" operator="greaterThan" allowBlank="1" showInputMessage="1" showErrorMessage="1" sqref="M4:W13 F6" xr:uid="{A63981BA-9DFE-47E5-BFFF-C776365A0ABA}">
      <formula1>0</formula1>
    </dataValidation>
    <dataValidation type="decimal" operator="greaterThanOrEqual" allowBlank="1" showInputMessage="1" showErrorMessage="1" sqref="G4:H8 F9:F13 AA4:AD13 I4:I13" xr:uid="{16FEE0A2-635C-488A-B284-3E9917E92A14}">
      <formula1>0</formula1>
    </dataValidation>
    <dataValidation type="whole" errorStyle="information" operator="equal" allowBlank="1" showInputMessage="1" showErrorMessage="1" error="出勤率が8割未満などで今年度の年次有給休暇を付与しない場合に1を入力してください。" sqref="F4:F5 F7:F8" xr:uid="{0E7E90F0-C23A-42C8-9E78-85D50E6776CF}">
      <formula1>1</formula1>
    </dataValidation>
    <dataValidation operator="greaterThanOrEqual" allowBlank="1" showInputMessage="1" showErrorMessage="1" sqref="D4:D13 J4:J13" xr:uid="{A28CE75B-D907-4EF3-ACD6-5897E4524E80}"/>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設定・使い方</vt:lpstr>
      <vt:lpstr>テンプレート（一斉付与）</vt:lpstr>
      <vt:lpstr>テンプレート（法定付与・年）</vt:lpstr>
      <vt:lpstr>テンプレート（法定付与・年度）</vt:lpstr>
      <vt:lpstr>使用例（一斉付与）</vt:lpstr>
      <vt:lpstr>使用例（法定付与）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篠原宏治（しのはら労働コンサルタント）</dc:creator>
  <cp:lastModifiedBy>篠原 宏治</cp:lastModifiedBy>
  <cp:lastPrinted>2022-04-14T03:40:03Z</cp:lastPrinted>
  <dcterms:created xsi:type="dcterms:W3CDTF">2022-04-11T13:48:44Z</dcterms:created>
  <dcterms:modified xsi:type="dcterms:W3CDTF">2024-02-14T07:22:52Z</dcterms:modified>
</cp:coreProperties>
</file>